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1355" windowHeight="8700"/>
  </bookViews>
  <sheets>
    <sheet name="Доходы в отчет" sheetId="9" r:id="rId1"/>
  </sheets>
  <calcPr calcId="145621"/>
</workbook>
</file>

<file path=xl/calcChain.xml><?xml version="1.0" encoding="utf-8"?>
<calcChain xmlns="http://schemas.openxmlformats.org/spreadsheetml/2006/main">
  <c r="H92" i="9" l="1"/>
  <c r="I93" i="9"/>
  <c r="I92" i="9"/>
  <c r="I91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G48" i="9"/>
  <c r="F48" i="9"/>
  <c r="E48" i="9"/>
  <c r="D48" i="9"/>
  <c r="C48" i="9"/>
  <c r="I65" i="9"/>
  <c r="H65" i="9"/>
  <c r="C90" i="9" l="1"/>
  <c r="C68" i="9"/>
  <c r="C67" i="9" s="1"/>
  <c r="C43" i="9"/>
  <c r="C40" i="9"/>
  <c r="C38" i="9" s="1"/>
  <c r="C36" i="9"/>
  <c r="C32" i="9"/>
  <c r="C31" i="9" s="1"/>
  <c r="C29" i="9"/>
  <c r="C23" i="9"/>
  <c r="C19" i="9"/>
  <c r="C14" i="9"/>
  <c r="C12" i="9"/>
  <c r="C35" i="9" l="1"/>
  <c r="C22" i="9" s="1"/>
  <c r="C46" i="9"/>
  <c r="C45" i="9" s="1"/>
  <c r="I95" i="9"/>
  <c r="H95" i="9"/>
  <c r="I56" i="9"/>
  <c r="H56" i="9"/>
  <c r="G90" i="9" l="1"/>
  <c r="F90" i="9"/>
  <c r="E90" i="9"/>
  <c r="D90" i="9"/>
  <c r="H91" i="9"/>
  <c r="I87" i="9"/>
  <c r="H87" i="9"/>
  <c r="I50" i="9"/>
  <c r="H50" i="9"/>
  <c r="I58" i="9"/>
  <c r="H58" i="9"/>
  <c r="I57" i="9"/>
  <c r="H57" i="9"/>
  <c r="I55" i="9"/>
  <c r="H55" i="9"/>
  <c r="I61" i="9"/>
  <c r="H61" i="9"/>
  <c r="I60" i="9"/>
  <c r="H60" i="9"/>
  <c r="I59" i="9"/>
  <c r="H59" i="9"/>
  <c r="I63" i="9"/>
  <c r="H63" i="9"/>
  <c r="I62" i="9"/>
  <c r="H62" i="9"/>
  <c r="G68" i="9" l="1"/>
  <c r="G67" i="9" s="1"/>
  <c r="F68" i="9"/>
  <c r="F67" i="9" s="1"/>
  <c r="E68" i="9"/>
  <c r="E67" i="9" s="1"/>
  <c r="D68" i="9"/>
  <c r="D67" i="9" s="1"/>
  <c r="I88" i="9"/>
  <c r="H88" i="9"/>
  <c r="I86" i="9"/>
  <c r="I81" i="9"/>
  <c r="G23" i="9"/>
  <c r="F23" i="9"/>
  <c r="E23" i="9"/>
  <c r="D23" i="9"/>
  <c r="H96" i="9" l="1"/>
  <c r="I51" i="9"/>
  <c r="I49" i="9"/>
  <c r="I64" i="9"/>
  <c r="I54" i="9"/>
  <c r="H94" i="9"/>
  <c r="H93" i="9"/>
  <c r="H89" i="9"/>
  <c r="H86" i="9"/>
  <c r="H85" i="9"/>
  <c r="H84" i="9"/>
  <c r="H83" i="9"/>
  <c r="H64" i="9"/>
  <c r="H54" i="9"/>
  <c r="H53" i="9"/>
  <c r="H51" i="9"/>
  <c r="H49" i="9"/>
  <c r="H44" i="9"/>
  <c r="H41" i="9"/>
  <c r="H39" i="9"/>
  <c r="H37" i="9"/>
  <c r="H34" i="9"/>
  <c r="H33" i="9"/>
  <c r="H30" i="9"/>
  <c r="H28" i="9"/>
  <c r="H27" i="9"/>
  <c r="H26" i="9"/>
  <c r="H25" i="9"/>
  <c r="H24" i="9"/>
  <c r="H21" i="9"/>
  <c r="H20" i="9"/>
  <c r="H18" i="9"/>
  <c r="H17" i="9"/>
  <c r="H16" i="9"/>
  <c r="H15" i="9"/>
  <c r="H13" i="9"/>
  <c r="H11" i="9"/>
  <c r="H42" i="9"/>
  <c r="I80" i="9" l="1"/>
  <c r="I79" i="9"/>
  <c r="H90" i="9" l="1"/>
  <c r="I11" i="9"/>
  <c r="I13" i="9"/>
  <c r="I18" i="9"/>
  <c r="I17" i="9"/>
  <c r="I16" i="9"/>
  <c r="I15" i="9"/>
  <c r="I21" i="9"/>
  <c r="I20" i="9"/>
  <c r="I28" i="9"/>
  <c r="I27" i="9"/>
  <c r="I26" i="9"/>
  <c r="I25" i="9"/>
  <c r="I24" i="9"/>
  <c r="I30" i="9"/>
  <c r="I34" i="9"/>
  <c r="I33" i="9"/>
  <c r="I39" i="9"/>
  <c r="I37" i="9"/>
  <c r="I41" i="9"/>
  <c r="I94" i="9"/>
  <c r="I89" i="9"/>
  <c r="I85" i="9"/>
  <c r="I84" i="9"/>
  <c r="I83" i="9"/>
  <c r="I82" i="9"/>
  <c r="I78" i="9"/>
  <c r="I77" i="9"/>
  <c r="I76" i="9"/>
  <c r="I75" i="9"/>
  <c r="I74" i="9"/>
  <c r="I73" i="9"/>
  <c r="I72" i="9"/>
  <c r="I71" i="9"/>
  <c r="I70" i="9"/>
  <c r="I69" i="9"/>
  <c r="I53" i="9"/>
  <c r="I42" i="9"/>
  <c r="H47" i="9" l="1"/>
  <c r="H66" i="9"/>
  <c r="H67" i="9"/>
  <c r="H68" i="9"/>
  <c r="I66" i="9"/>
  <c r="F46" i="9"/>
  <c r="F45" i="9" s="1"/>
  <c r="G46" i="9"/>
  <c r="G45" i="9" s="1"/>
  <c r="I90" i="9"/>
  <c r="I96" i="9"/>
  <c r="I68" i="9"/>
  <c r="I67" i="9" s="1"/>
  <c r="I47" i="9"/>
  <c r="E36" i="9"/>
  <c r="F36" i="9"/>
  <c r="G36" i="9"/>
  <c r="E14" i="9"/>
  <c r="F14" i="9"/>
  <c r="G14" i="9"/>
  <c r="D14" i="9"/>
  <c r="E10" i="9"/>
  <c r="E12" i="9"/>
  <c r="E19" i="9"/>
  <c r="E29" i="9"/>
  <c r="E32" i="9"/>
  <c r="E31" i="9" s="1"/>
  <c r="E40" i="9"/>
  <c r="E43" i="9"/>
  <c r="D36" i="9"/>
  <c r="D40" i="9"/>
  <c r="D38" i="9" s="1"/>
  <c r="G10" i="9"/>
  <c r="G12" i="9"/>
  <c r="G19" i="9"/>
  <c r="G29" i="9"/>
  <c r="G32" i="9"/>
  <c r="G31" i="9" s="1"/>
  <c r="G40" i="9"/>
  <c r="G38" i="9" s="1"/>
  <c r="G43" i="9"/>
  <c r="F10" i="9"/>
  <c r="F12" i="9"/>
  <c r="F19" i="9"/>
  <c r="F29" i="9"/>
  <c r="F32" i="9"/>
  <c r="F31" i="9" s="1"/>
  <c r="F40" i="9"/>
  <c r="F38" i="9" s="1"/>
  <c r="F43" i="9"/>
  <c r="D10" i="9"/>
  <c r="D12" i="9"/>
  <c r="D19" i="9"/>
  <c r="D29" i="9"/>
  <c r="D32" i="9"/>
  <c r="D31" i="9" s="1"/>
  <c r="D43" i="9"/>
  <c r="C10" i="9"/>
  <c r="H19" i="9" l="1"/>
  <c r="H12" i="9"/>
  <c r="H10" i="9"/>
  <c r="E46" i="9"/>
  <c r="E45" i="9" s="1"/>
  <c r="H32" i="9"/>
  <c r="H29" i="9"/>
  <c r="H43" i="9"/>
  <c r="H40" i="9"/>
  <c r="H36" i="9"/>
  <c r="H14" i="9"/>
  <c r="F35" i="9"/>
  <c r="G35" i="9"/>
  <c r="I36" i="9"/>
  <c r="E38" i="9"/>
  <c r="I40" i="9"/>
  <c r="D9" i="9"/>
  <c r="I32" i="9"/>
  <c r="I19" i="9"/>
  <c r="G9" i="9"/>
  <c r="D35" i="9"/>
  <c r="I29" i="9"/>
  <c r="I12" i="9"/>
  <c r="I43" i="9"/>
  <c r="I10" i="9"/>
  <c r="I14" i="9"/>
  <c r="E9" i="9"/>
  <c r="C9" i="9"/>
  <c r="F9" i="9"/>
  <c r="H31" i="9"/>
  <c r="H46" i="9" l="1"/>
  <c r="F8" i="9"/>
  <c r="F97" i="9" s="1"/>
  <c r="H45" i="9"/>
  <c r="I23" i="9"/>
  <c r="H23" i="9"/>
  <c r="I38" i="9"/>
  <c r="H38" i="9"/>
  <c r="H9" i="9"/>
  <c r="D46" i="9"/>
  <c r="I48" i="9"/>
  <c r="G8" i="9"/>
  <c r="G97" i="9" s="1"/>
  <c r="I31" i="9"/>
  <c r="E35" i="9"/>
  <c r="D8" i="9"/>
  <c r="G22" i="9"/>
  <c r="D22" i="9"/>
  <c r="I9" i="9"/>
  <c r="F22" i="9"/>
  <c r="C8" i="9"/>
  <c r="C97" i="9" s="1"/>
  <c r="D45" i="9" l="1"/>
  <c r="I45" i="9" s="1"/>
  <c r="E8" i="9"/>
  <c r="I8" i="9" s="1"/>
  <c r="H35" i="9"/>
  <c r="I46" i="9"/>
  <c r="I35" i="9"/>
  <c r="E22" i="9"/>
  <c r="D97" i="9" l="1"/>
  <c r="E97" i="9"/>
  <c r="H97" i="9" s="1"/>
  <c r="H8" i="9"/>
  <c r="I22" i="9"/>
  <c r="H22" i="9"/>
  <c r="I97" i="9" l="1"/>
</calcChain>
</file>

<file path=xl/sharedStrings.xml><?xml version="1.0" encoding="utf-8"?>
<sst xmlns="http://schemas.openxmlformats.org/spreadsheetml/2006/main" count="214" uniqueCount="199">
  <si>
    <t xml:space="preserve">Код дохода </t>
  </si>
  <si>
    <t>Доходы бюджета - ИТОГО</t>
  </si>
  <si>
    <t>000 8 50 00000 00 0000 000</t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</si>
  <si>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</si>
  <si>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</si>
  <si>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</si>
  <si>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Плата за негативное воздействие на окружающую среду</t>
  </si>
  <si>
    <t>Невыясненные поступления</t>
  </si>
  <si>
    <t xml:space="preserve"> Наименование показателя</t>
  </si>
  <si>
    <t>2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</si>
  <si>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</si>
  <si>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</si>
  <si>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</si>
  <si>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</si>
  <si>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000 1 01 02000 01 0000 110</t>
  </si>
  <si>
    <t>НАЛОГИ НА СОВОКУПНЫЙ ДОХОД</t>
  </si>
  <si>
    <t>000 1 05 00000 00 0000 000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</si>
  <si>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</si>
  <si>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</si>
  <si>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</si>
  <si>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</si>
  <si>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</si>
  <si>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</si>
  <si>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</si>
  <si>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</si>
  <si>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000 1 11 09000 00 0000 120</t>
  </si>
  <si>
    <t>ПЛАТЕЖИ ПРИ ПОЛЬЗОВАНИИ ПРИРОДНЫМИ РЕСУРСАМИ</t>
  </si>
  <si>
    <t>000 1 12 00000 00 0000 000</t>
  </si>
  <si>
    <t>000 1 12 01000 01 0000 120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</si>
  <si>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</si>
  <si>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</si>
  <si>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</si>
  <si>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</si>
  <si>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000 1 14 06000 00 0000 430</t>
  </si>
  <si>
    <t>000 1 14 06010 00 0000 430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</si>
  <si>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</si>
  <si>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</si>
  <si>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</si>
  <si>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</si>
  <si>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000 1 17 01000 00 0000 180</t>
  </si>
  <si>
    <t>Доходы от компенсации затрат государства</t>
  </si>
  <si>
    <t>000 1 13 02000 00 0000 130</t>
  </si>
  <si>
    <t>000 1 14 02050 05 0000 410</t>
  </si>
  <si>
    <t xml:space="preserve">Доходы от продажи земельных участков, государственная собственность на которые не разграничена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</si>
  <si>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</si>
  <si>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Налог, взимаемый в связи с применением патентной системы налогообложения</t>
  </si>
  <si>
    <t xml:space="preserve"> 000 1 03 00000 00 0000 000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</si>
  <si>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</si>
  <si>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</si>
  <si>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</si>
  <si>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</si>
  <si>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</si>
  <si>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000 1 05 02000 02 0000 110</t>
  </si>
  <si>
    <t>000 1 05 03000 01 0000 110</t>
  </si>
  <si>
    <t>000 1 05 04000 02 0000 110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</si>
  <si>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</si>
  <si>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</si>
  <si>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</si>
  <si>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000 1 11 05310 00 0000 120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</si>
  <si>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</si>
  <si>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</si>
  <si>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000 1 13 02990 00 0000 130</t>
  </si>
  <si>
    <t>ДОХОДЫ ОТ ОКАЗАНИЯ ПЛАТНЫХ УСЛУГ (РАБОТ) И КОМПЕНСАЦИИ ЗАТРАТ ГОСУДАРСТВА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</si>
  <si>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</si>
  <si>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 от продажи земельных участков, находящихся в государственной и муниципальной собственности 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</si>
  <si>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муниципальной собственности</t>
  </si>
  <si>
    <t>000 1 14 06300 00 0000 430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</si>
  <si>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</t>
  </si>
  <si>
    <t>000 1 14 06310 00 0000 430</t>
  </si>
  <si>
    <t>000 1 11 05070 00 0000 120</t>
  </si>
  <si>
    <t>Пояснение</t>
  </si>
  <si>
    <t xml:space="preserve">НАЛОГОВЫЕ ДОХОДЫ </t>
  </si>
  <si>
    <t xml:space="preserve">НЕНАЛОГОВЫЕ ДОХОДЫ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</si>
  <si>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</si>
  <si>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Прогноз </t>
  </si>
  <si>
    <t>Порочие доходы от компенсации затрат государства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</si>
  <si>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</si>
  <si>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000 1 05 01000 01 0000 110</t>
  </si>
  <si>
    <t>Налог, взимаемый в связи с применением упрощённой системы налогообложения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</si>
  <si>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</si>
  <si>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</si>
  <si>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</si>
  <si>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</si>
  <si>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
</t>
  </si>
  <si>
    <t>000 2 02 10000 00 0000 150</t>
  </si>
  <si>
    <t>Субсидии бюджетам субъектов Российской Федерации и муниципальных образований (межбюджетные субсидии)</t>
  </si>
  <si>
    <t>000 2 02 20000 00 0000 150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</si>
  <si>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</si>
  <si>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</si>
  <si>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</si>
  <si>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</si>
  <si>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</si>
  <si>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000 2 02 30024 05 0000 150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</si>
  <si>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</si>
  <si>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</si>
  <si>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
</t>
  </si>
  <si>
    <t>Субвенции бюджетам МР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</si>
  <si>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государственную регистрацию актов гражданского состояния</t>
  </si>
  <si>
    <t>Иные межбюджетные трансферты</t>
  </si>
  <si>
    <t>000 2 02 40000 00 0000 150</t>
  </si>
  <si>
    <t>ВОЗВРАТ ОСТАТКОВ, СУБСИДИЙ, СУБВЕНЦИЙ И ИНЫХ МЕЖБЮДЖЕТНЫХ ТРАНСФЕРТОВ, ИМЕЮЩИХ ЦЕЛЕВОЕ НАЗНАЧЕНИЕ, ПРОШЛЫХ ЛЕТ</t>
  </si>
  <si>
    <t>000 2 19 00000 00 0000 150</t>
  </si>
  <si>
    <t>Рост (+), снижение (-)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</si>
  <si>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</si>
  <si>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</si>
  <si>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>000 2 02 20299 05 0000 150</t>
  </si>
  <si>
    <t xml:space="preserve">000 2 02 20302 05 0000 150
</t>
  </si>
  <si>
    <t>на реализацию государственных полномочий органов опеки и попечительства в отношении несовершеннолетних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</si>
  <si>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</si>
  <si>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</si>
  <si>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</si>
  <si>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Субвенции бюджетам муниципальных районов на выполнение передаваемых полномочий субъектов Российской Федерации: </t>
  </si>
  <si>
    <t>8=5-3</t>
  </si>
  <si>
    <t>9=5-4</t>
  </si>
  <si>
    <t>Субсидии бюджетам муниципальных районов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</si>
  <si>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000 2 02 20300 05 0000 150</t>
  </si>
  <si>
    <t xml:space="preserve">Субсидии бюджетам муниципальных районов на строительство и реконструкцию (модернизацию) объектов питьевого водоснабжения
</t>
  </si>
  <si>
    <t>Субсидии бюджетам муниципальных районов на обеспечение развития и укрепления МТБ домов культуры в населенных пунктах с числом жителей до 50 тысяч человек</t>
  </si>
  <si>
    <t>000 2 02 25243 05 0000 150</t>
  </si>
  <si>
    <t>000 2 02 25467 05 0000 150</t>
  </si>
  <si>
    <t>Субсидии бюджетам муниципальных районов на поддержку отрасли культуры</t>
  </si>
  <si>
    <t>Субсидии бюджетам муниципальных районов на обеспечение комплексного развития сельских территорий</t>
  </si>
  <si>
    <t>000 2 02 25519 05 0000 150</t>
  </si>
  <si>
    <t>000 2 02 25576 05 0000 150</t>
  </si>
  <si>
    <t>Субвенции бюджетам муниципальных районов на предоставление жилых помещений детям – сиротам и детям, оставшимся без попечения родителей, лицам из их числа по договорам найма специализированных жилых помещений</t>
  </si>
  <si>
    <t>Единая субвенция бюджетам муниципальных районов из бюджета субъекта Российской Федерации</t>
  </si>
  <si>
    <t xml:space="preserve">Прочие субвенции бюджетам муниципальных районов
</t>
  </si>
  <si>
    <t>000 2 07 05030 05 0000 180</t>
  </si>
  <si>
    <t>ПРОЧИЕ БЕЗВОЗМЕЗДНЫЕ ПОСТУПЛЕНИЯ В БЮДЖЕТЫ МУНИЦИПАЛЬНЫХ РАЙОНОВ</t>
  </si>
  <si>
    <t>2025 год</t>
  </si>
  <si>
    <t xml:space="preserve">Субсидии бюджетам муниципальных районов на создание новых мест в общеобразовательных организациях в связи с ростом числа обучающихся, вызванным демографическим фактором
</t>
  </si>
  <si>
    <t>000 2 02 25097 05 0000 150</t>
  </si>
  <si>
    <t>000 2 02 25305 05 0000 150</t>
  </si>
  <si>
    <t xml:space="preserve">Субсидии бюджетам муниципальных районов на реализацию мероприятий по обеспечению жильем молодых семей
</t>
  </si>
  <si>
    <t>000 2 02 25497 05 0000 150</t>
  </si>
  <si>
    <t>Субсидии бюджетам муниципальных районов на реализацию мероприятий по созданию в субъектах Российской Федерации новых мест в общеобразовательных организациях</t>
  </si>
  <si>
    <t>000 2 02 25520 05 0000 150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</si>
  <si>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</si>
  <si>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
</t>
  </si>
  <si>
    <t>000 2 02 25750 05 0000 150</t>
  </si>
  <si>
    <t xml:space="preserve">000 2 02 27576 05 0000 150
</t>
  </si>
  <si>
    <t>на возмещение специализированным службам по вопросам похоронного дела стоимости услуг по погребению умерших, не подлежащих обязательному соц.страхованию на случай временной нетрудоспособности и в связи с материнством на день смерти и не являющихся пенсионерами, а так 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</si>
  <si>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>Межбюджетные трансферты, передаваемые бюджетам муниципальных районов на реализацию программ местного развития и обеспечение занятости для шахтерских городов и поселков</t>
  </si>
  <si>
    <t>000 2 02 45156 05 0000 150</t>
  </si>
  <si>
    <t>000 2 02 30024 05 0001 150</t>
  </si>
  <si>
    <t>000 2 02 30029 05 0000 150</t>
  </si>
  <si>
    <t xml:space="preserve">000 2 02 35082 05 0000 150 </t>
  </si>
  <si>
    <t>000 2 02 35120 05 0000 150</t>
  </si>
  <si>
    <t>000 2 02 35304 05 0000 150</t>
  </si>
  <si>
    <t>000 2 02 35930 05 0000 150</t>
  </si>
  <si>
    <t>000 2 02 36900 05 0000 150</t>
  </si>
  <si>
    <t>000 2 02 39999 05 0000 150</t>
  </si>
  <si>
    <t>000 2 02 45303 05 0000 150</t>
  </si>
  <si>
    <t>000 2 02 45393 05 0000 150</t>
  </si>
  <si>
    <t xml:space="preserve"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</si>
  <si>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>000 2 02 25299 05 0000 150</t>
  </si>
  <si>
    <t>по транспортному обслуживанию по муниципальным маршрутам в границах муниципального образования</t>
  </si>
  <si>
    <t>налог отменен с 2021 года</t>
  </si>
  <si>
    <t xml:space="preserve">рост поступлений связан с увеличением количества плательщиков </t>
  </si>
  <si>
    <t xml:space="preserve">поступления зависят от количества обратившихся </t>
  </si>
  <si>
    <t>снижение связано с изменением законодательства по порядку зачисления штрафов в бюджетную систему</t>
  </si>
  <si>
    <t>Объем безвозмездных поступлений рассчитан исходя из потребности исполнения переданных полномочий и выполнения работ</t>
  </si>
  <si>
    <t>доходы зависят от количества поступивших обращений по перераспределению земельных участков и кадастровой стоимости земли, планируется увеличение обращений</t>
  </si>
  <si>
    <t>Доходы бюджета Надеждинского муниципального района за 2024-2026 годы по кодам классификации доходов бюджетов</t>
  </si>
  <si>
    <t>Фактически исполнено                     за 2022 год</t>
  </si>
  <si>
    <t xml:space="preserve">Оценка 2023 год                   </t>
  </si>
  <si>
    <t xml:space="preserve">Проект 2024 год                   </t>
  </si>
  <si>
    <t>2026 год</t>
  </si>
  <si>
    <t>2024 год к            2022 году</t>
  </si>
  <si>
    <t>2024 год к            2023 году</t>
  </si>
  <si>
    <t xml:space="preserve">Субсидии бюджетам муниципальных районов на государственную поддержку организаций, входящих в систему спортивной подготовки
</t>
  </si>
  <si>
    <t>000 2 02 25081 05 0000 150</t>
  </si>
  <si>
    <t xml:space="preserve"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
</t>
  </si>
  <si>
    <t xml:space="preserve">000 2 02 25098 00 0000 150
</t>
  </si>
  <si>
    <t xml:space="preserve">Субсидии бюджетам муниципальных районов за счет средств резервного фонда Правительства Российской Федерации
</t>
  </si>
  <si>
    <t>000 2 02 29001 05 0000 150</t>
  </si>
  <si>
    <t>расчет и предоставление дотаций на выравнивание бюджетной обеспеченности бюджетам поселений, входящих в состав муниципального района</t>
  </si>
  <si>
    <t>осуществление государственного управления охраной труда</t>
  </si>
  <si>
    <t>на организацию и обеспечение оздоровления и отдыха детей (за исключением организации отдых детей в каникулярное время)</t>
  </si>
  <si>
    <t>на регистрацию и учет граждан, имеющих право на получение жилищных субсидий в связи с переселнием из районов Крайнего Севера и приравненных к ним местностей</t>
  </si>
  <si>
    <t>по организации мероприятий при осуществлении деятельности по обращению с животными без владельцев</t>
  </si>
  <si>
    <t xml:space="preserve">по обеспечению мер социальной поддержки педагогическим работникам </t>
  </si>
  <si>
    <t>по обеспечению бесплатным питанием детей, обучающихся в муниципальных общеобразовательных организациях</t>
  </si>
  <si>
    <t xml:space="preserve">на обеспечение государственных гарантий реализации прав на получение общедоступного и бесплатного дошкольного образования  </t>
  </si>
  <si>
    <t>на реализацию государственных полномочий по социальной поддержке детей, оставшихся бе попечения родителей, и лиц, принявших на воспитание в семью детей, оставшихся без попечения родителей</t>
  </si>
  <si>
    <t xml:space="preserve"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</si>
  <si>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000 2 02 45179 05 0000 150</t>
  </si>
  <si>
    <t>рост поступлений связан с увеличением норматива отчисления в бюджет района, взамен дотации на выравнивание бюджетной обеспеченности, а так же развитием предприятий ТОР "Надеждинская"</t>
  </si>
  <si>
    <t>снижение доходов планируется исходя из снижения норматива отчисления в бюджет района</t>
  </si>
  <si>
    <t>планирование исходя из норматива отчисления 2% (в 2022 году дополнительный норматив отчисления составлял 28,880293%), планируется рост доходов из-за увеличения количества плательщиков</t>
  </si>
  <si>
    <t>снижение доходов по причине уменьшения количества плательщиков</t>
  </si>
  <si>
    <t>поступления зависят от количества плательщиков, перешедших на патентную систему налогообложения</t>
  </si>
  <si>
    <t>объем поступлений расчитан на основании заключенных договоров аренды и взыскания задолженности прошлых лет</t>
  </si>
  <si>
    <t xml:space="preserve">объем поступлений расчитан на основании заключенных договоров аренды </t>
  </si>
  <si>
    <t xml:space="preserve">рост поступлений связан с наличием и взысканием задолженности по соцнайму </t>
  </si>
  <si>
    <t>доходы зависят от количества поступивших заявлений на выдачу разрешений на вырубку деревьев</t>
  </si>
  <si>
    <t>реализация муниципального имущества осуществляется на основании планов приватизации имущества, план будет скорректирован по результатам торгов и аукционов</t>
  </si>
  <si>
    <t>доходы зависят от количества поступивших обращений за выкупом земли и результата аукционов</t>
  </si>
  <si>
    <t xml:space="preserve">Межбюджетные трансферты будут корректироваться в процессе принятия и исполнения закона Приморского края о краевом бюджете на 2023 год и плановый период 2024 и 2025 годов в течение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</si>
</sst>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0.000"/>
  </numFmts>
  <fonts count="33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u/>
      <sz val="14"/>
      <name val="Times New Roman"/>
      <family val="1"/>
    </font>
    <font>
      <u/>
      <sz val="14"/>
      <name val="Arial Cyr"/>
      <charset val="204"/>
    </font>
    <font>
      <sz val="12"/>
      <color indexed="10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Arial Cyr"/>
      <charset val="204"/>
    </font>
    <font>
      <sz val="8"/>
      <name val="Times New Roman"/>
      <family val="1"/>
      <charset val="204"/>
    </font>
    <font>
      <b/>
      <sz val="9"/>
      <name val="Times New Roman"/>
      <family val="1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indexed="8"/>
      <name val="Times New Roman Cyr"/>
      <family val="1"/>
      <charset val="204"/>
    </font>
    <font>
      <b/>
      <sz val="9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1">
      <alignment horizontal="left" wrapText="1" indent="1"/>
    </xf>
    <xf numFmtId="0" fontId="15" fillId="0" borderId="2">
      <alignment horizontal="left" wrapText="1" indent="2"/>
    </xf>
    <xf numFmtId="49" fontId="14" fillId="0" borderId="7">
      <alignment horizontal="center" shrinkToFit="1"/>
    </xf>
    <xf numFmtId="0" fontId="1" fillId="0" borderId="0"/>
  </cellStyleXfs>
  <cellXfs count="131">
    <xf numFmtId="0" fontId="0" fillId="0" borderId="0" xfId="0"/>
    <xf numFmtId="0" fontId="2" fillId="0" borderId="0" xfId="0" applyFont="1"/>
    <xf numFmtId="0" fontId="2" fillId="0" borderId="3" xfId="0" applyFont="1" applyBorder="1" applyAlignment="1"/>
    <xf numFmtId="3" fontId="4" fillId="0" borderId="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3" xfId="0" applyFont="1" applyBorder="1" applyAlignment="1">
      <alignment horizontal="left"/>
    </xf>
    <xf numFmtId="49" fontId="4" fillId="0" borderId="4" xfId="0" applyNumberFormat="1" applyFont="1" applyBorder="1" applyAlignment="1">
      <alignment horizontal="center"/>
    </xf>
    <xf numFmtId="164" fontId="2" fillId="0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justify" vertical="justify" wrapText="1"/>
    </xf>
    <xf numFmtId="49" fontId="3" fillId="0" borderId="4" xfId="0" applyNumberFormat="1" applyFont="1" applyFill="1" applyBorder="1" applyAlignment="1">
      <alignment horizontal="center"/>
    </xf>
    <xf numFmtId="49" fontId="3" fillId="0" borderId="4" xfId="3" applyNumberFormat="1" applyFont="1" applyFill="1" applyBorder="1" applyProtection="1">
      <alignment horizontal="center" shrinkToFit="1"/>
    </xf>
    <xf numFmtId="164" fontId="17" fillId="0" borderId="4" xfId="0" applyNumberFormat="1" applyFont="1" applyFill="1" applyBorder="1" applyAlignment="1">
      <alignment horizontal="right"/>
    </xf>
    <xf numFmtId="0" fontId="11" fillId="0" borderId="0" xfId="0" applyFont="1" applyFill="1"/>
    <xf numFmtId="0" fontId="18" fillId="0" borderId="4" xfId="0" applyFont="1" applyBorder="1" applyAlignment="1">
      <alignment horizontal="right"/>
    </xf>
    <xf numFmtId="0" fontId="16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vertical="justify" wrapText="1"/>
    </xf>
    <xf numFmtId="0" fontId="18" fillId="0" borderId="4" xfId="0" applyFont="1" applyFill="1" applyBorder="1" applyAlignment="1">
      <alignment horizontal="justify" vertical="center" wrapText="1"/>
    </xf>
    <xf numFmtId="0" fontId="18" fillId="0" borderId="4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justify" vertical="center" wrapText="1"/>
    </xf>
    <xf numFmtId="0" fontId="3" fillId="0" borderId="4" xfId="0" applyNumberFormat="1" applyFont="1" applyFill="1" applyBorder="1" applyAlignment="1">
      <alignment horizontal="justify" vertical="center" wrapText="1"/>
    </xf>
    <xf numFmtId="49" fontId="7" fillId="2" borderId="4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right"/>
    </xf>
    <xf numFmtId="0" fontId="7" fillId="2" borderId="4" xfId="0" applyNumberFormat="1" applyFont="1" applyFill="1" applyBorder="1" applyAlignment="1">
      <alignment horizontal="justify" vertical="justify" wrapText="1"/>
    </xf>
    <xf numFmtId="164" fontId="20" fillId="4" borderId="4" xfId="0" applyNumberFormat="1" applyFont="1" applyFill="1" applyBorder="1" applyAlignment="1">
      <alignment horizontal="right"/>
    </xf>
    <xf numFmtId="164" fontId="21" fillId="4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justify" vertical="center" wrapText="1"/>
    </xf>
    <xf numFmtId="0" fontId="6" fillId="5" borderId="4" xfId="0" applyNumberFormat="1" applyFont="1" applyFill="1" applyBorder="1" applyAlignment="1">
      <alignment horizontal="justify" vertical="center" wrapText="1"/>
    </xf>
    <xf numFmtId="49" fontId="6" fillId="5" borderId="4" xfId="0" applyNumberFormat="1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right"/>
    </xf>
    <xf numFmtId="49" fontId="6" fillId="5" borderId="4" xfId="3" applyNumberFormat="1" applyFont="1" applyFill="1" applyBorder="1" applyProtection="1">
      <alignment horizontal="center" shrinkToFit="1"/>
    </xf>
    <xf numFmtId="0" fontId="6" fillId="5" borderId="4" xfId="0" applyNumberFormat="1" applyFont="1" applyFill="1" applyBorder="1" applyAlignment="1">
      <alignment horizontal="justify" vertical="justify" wrapText="1"/>
    </xf>
    <xf numFmtId="164" fontId="18" fillId="0" borderId="4" xfId="0" applyNumberFormat="1" applyFont="1" applyFill="1" applyBorder="1" applyAlignment="1">
      <alignment horizontal="right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4" xfId="0" applyNumberFormat="1" applyFont="1" applyFill="1" applyBorder="1" applyAlignment="1">
      <alignment horizontal="justify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7" fillId="7" borderId="4" xfId="0" applyNumberFormat="1" applyFont="1" applyFill="1" applyBorder="1" applyAlignment="1">
      <alignment horizontal="justify" vertical="center" wrapText="1"/>
    </xf>
    <xf numFmtId="49" fontId="7" fillId="7" borderId="4" xfId="0" applyNumberFormat="1" applyFont="1" applyFill="1" applyBorder="1" applyAlignment="1">
      <alignment horizontal="center"/>
    </xf>
    <xf numFmtId="0" fontId="6" fillId="7" borderId="4" xfId="0" applyNumberFormat="1" applyFont="1" applyFill="1" applyBorder="1" applyAlignment="1">
      <alignment horizontal="justify" vertical="center" wrapText="1"/>
    </xf>
    <xf numFmtId="49" fontId="28" fillId="7" borderId="4" xfId="0" applyNumberFormat="1" applyFont="1" applyFill="1" applyBorder="1" applyAlignment="1">
      <alignment horizontal="center"/>
    </xf>
    <xf numFmtId="0" fontId="6" fillId="8" borderId="4" xfId="0" applyNumberFormat="1" applyFont="1" applyFill="1" applyBorder="1" applyAlignment="1">
      <alignment horizontal="justify" vertical="center" wrapText="1"/>
    </xf>
    <xf numFmtId="49" fontId="6" fillId="8" borderId="4" xfId="0" applyNumberFormat="1" applyFont="1" applyFill="1" applyBorder="1" applyAlignment="1">
      <alignment horizontal="center"/>
    </xf>
    <xf numFmtId="0" fontId="27" fillId="0" borderId="4" xfId="0" applyFont="1" applyFill="1" applyBorder="1" applyAlignment="1">
      <alignment horizontal="justify" vertical="center" wrapText="1"/>
    </xf>
    <xf numFmtId="0" fontId="27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justify" vertical="center" wrapText="1"/>
    </xf>
    <xf numFmtId="0" fontId="28" fillId="8" borderId="4" xfId="0" applyFont="1" applyFill="1" applyBorder="1" applyAlignment="1">
      <alignment horizontal="center"/>
    </xf>
    <xf numFmtId="0" fontId="8" fillId="9" borderId="4" xfId="0" applyNumberFormat="1" applyFont="1" applyFill="1" applyBorder="1" applyAlignment="1">
      <alignment horizontal="left" vertical="center" wrapText="1"/>
    </xf>
    <xf numFmtId="49" fontId="7" fillId="9" borderId="4" xfId="0" applyNumberFormat="1" applyFont="1" applyFill="1" applyBorder="1" applyAlignment="1">
      <alignment horizontal="center" vertical="center"/>
    </xf>
    <xf numFmtId="164" fontId="8" fillId="7" borderId="4" xfId="0" applyNumberFormat="1" applyFont="1" applyFill="1" applyBorder="1" applyAlignment="1">
      <alignment horizontal="right"/>
    </xf>
    <xf numFmtId="164" fontId="7" fillId="7" borderId="4" xfId="0" applyNumberFormat="1" applyFont="1" applyFill="1" applyBorder="1" applyAlignment="1">
      <alignment horizontal="right"/>
    </xf>
    <xf numFmtId="164" fontId="7" fillId="8" borderId="4" xfId="0" applyNumberFormat="1" applyFont="1" applyFill="1" applyBorder="1" applyAlignment="1">
      <alignment horizontal="right"/>
    </xf>
    <xf numFmtId="164" fontId="8" fillId="9" borderId="4" xfId="0" applyNumberFormat="1" applyFont="1" applyFill="1" applyBorder="1" applyAlignment="1">
      <alignment horizontal="center" vertical="center"/>
    </xf>
    <xf numFmtId="0" fontId="0" fillId="0" borderId="4" xfId="0" applyBorder="1"/>
    <xf numFmtId="0" fontId="19" fillId="3" borderId="4" xfId="0" applyFont="1" applyFill="1" applyBorder="1" applyAlignment="1">
      <alignment horizontal="center" wrapText="1"/>
    </xf>
    <xf numFmtId="0" fontId="16" fillId="0" borderId="4" xfId="0" applyFont="1" applyBorder="1" applyAlignment="1">
      <alignment horizontal="center"/>
    </xf>
    <xf numFmtId="165" fontId="29" fillId="2" borderId="4" xfId="0" applyNumberFormat="1" applyFont="1" applyFill="1" applyBorder="1"/>
    <xf numFmtId="165" fontId="21" fillId="4" borderId="4" xfId="0" applyNumberFormat="1" applyFont="1" applyFill="1" applyBorder="1"/>
    <xf numFmtId="165" fontId="19" fillId="5" borderId="4" xfId="0" applyNumberFormat="1" applyFont="1" applyFill="1" applyBorder="1"/>
    <xf numFmtId="165" fontId="18" fillId="0" borderId="4" xfId="0" applyNumberFormat="1" applyFont="1" applyBorder="1"/>
    <xf numFmtId="165" fontId="19" fillId="7" borderId="4" xfId="0" applyNumberFormat="1" applyFont="1" applyFill="1" applyBorder="1"/>
    <xf numFmtId="165" fontId="19" fillId="8" borderId="4" xfId="0" applyNumberFormat="1" applyFont="1" applyFill="1" applyBorder="1"/>
    <xf numFmtId="165" fontId="19" fillId="10" borderId="4" xfId="0" applyNumberFormat="1" applyFont="1" applyFill="1" applyBorder="1"/>
    <xf numFmtId="0" fontId="18" fillId="0" borderId="4" xfId="0" applyFont="1" applyBorder="1"/>
    <xf numFmtId="164" fontId="19" fillId="8" borderId="4" xfId="0" applyNumberFormat="1" applyFont="1" applyFill="1" applyBorder="1" applyAlignment="1">
      <alignment horizontal="right"/>
    </xf>
    <xf numFmtId="165" fontId="30" fillId="10" borderId="4" xfId="0" applyNumberFormat="1" applyFont="1" applyFill="1" applyBorder="1"/>
    <xf numFmtId="165" fontId="29" fillId="9" borderId="4" xfId="0" applyNumberFormat="1" applyFont="1" applyFill="1" applyBorder="1"/>
    <xf numFmtId="0" fontId="27" fillId="0" borderId="4" xfId="0" applyFont="1" applyBorder="1" applyAlignment="1">
      <alignment horizontal="justify" vertical="justify" wrapText="1"/>
    </xf>
    <xf numFmtId="0" fontId="3" fillId="0" borderId="4" xfId="0" applyFont="1" applyBorder="1" applyAlignment="1">
      <alignment horizontal="center" wrapText="1"/>
    </xf>
    <xf numFmtId="164" fontId="18" fillId="10" borderId="4" xfId="0" applyNumberFormat="1" applyFont="1" applyFill="1" applyBorder="1" applyAlignment="1">
      <alignment horizontal="right"/>
    </xf>
    <xf numFmtId="0" fontId="0" fillId="0" borderId="4" xfId="0" applyFont="1" applyBorder="1"/>
    <xf numFmtId="0" fontId="27" fillId="0" borderId="8" xfId="0" applyFont="1" applyBorder="1" applyAlignment="1">
      <alignment horizontal="justify" vertical="justify" wrapText="1"/>
    </xf>
    <xf numFmtId="166" fontId="17" fillId="0" borderId="4" xfId="0" applyNumberFormat="1" applyFont="1" applyBorder="1"/>
    <xf numFmtId="166" fontId="18" fillId="0" borderId="4" xfId="0" applyNumberFormat="1" applyFont="1" applyBorder="1"/>
    <xf numFmtId="0" fontId="27" fillId="0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justify" vertical="center" wrapText="1"/>
    </xf>
    <xf numFmtId="0" fontId="19" fillId="3" borderId="4" xfId="0" applyFont="1" applyFill="1" applyBorder="1" applyAlignment="1">
      <alignment horizontal="center" vertical="center" wrapText="1"/>
    </xf>
    <xf numFmtId="165" fontId="19" fillId="11" borderId="4" xfId="0" applyNumberFormat="1" applyFont="1" applyFill="1" applyBorder="1"/>
    <xf numFmtId="49" fontId="27" fillId="0" borderId="6" xfId="0" applyNumberFormat="1" applyFont="1" applyFill="1" applyBorder="1" applyAlignment="1">
      <alignment horizontal="center"/>
    </xf>
    <xf numFmtId="0" fontId="27" fillId="0" borderId="4" xfId="1" applyNumberFormat="1" applyFont="1" applyBorder="1" applyAlignment="1" applyProtection="1">
      <alignment wrapText="1"/>
    </xf>
    <xf numFmtId="0" fontId="7" fillId="3" borderId="4" xfId="4" applyFont="1" applyFill="1" applyBorder="1" applyAlignment="1">
      <alignment horizontal="center" vertical="center" wrapText="1"/>
    </xf>
    <xf numFmtId="0" fontId="3" fillId="12" borderId="4" xfId="0" applyNumberFormat="1" applyFont="1" applyFill="1" applyBorder="1" applyAlignment="1">
      <alignment horizontal="justify" vertical="center" wrapText="1"/>
    </xf>
    <xf numFmtId="49" fontId="3" fillId="12" borderId="4" xfId="0" applyNumberFormat="1" applyFont="1" applyFill="1" applyBorder="1" applyAlignment="1">
      <alignment horizontal="center"/>
    </xf>
    <xf numFmtId="164" fontId="18" fillId="12" borderId="4" xfId="0" applyNumberFormat="1" applyFont="1" applyFill="1" applyBorder="1" applyAlignment="1">
      <alignment horizontal="right"/>
    </xf>
    <xf numFmtId="164" fontId="2" fillId="12" borderId="4" xfId="0" applyNumberFormat="1" applyFont="1" applyFill="1" applyBorder="1" applyAlignment="1">
      <alignment horizontal="right"/>
    </xf>
    <xf numFmtId="165" fontId="18" fillId="12" borderId="4" xfId="0" applyNumberFormat="1" applyFont="1" applyFill="1" applyBorder="1"/>
    <xf numFmtId="0" fontId="27" fillId="12" borderId="4" xfId="0" applyNumberFormat="1" applyFont="1" applyFill="1" applyBorder="1" applyAlignment="1">
      <alignment horizontal="justify" vertical="center" wrapText="1"/>
    </xf>
    <xf numFmtId="0" fontId="3" fillId="0" borderId="6" xfId="0" applyFont="1" applyBorder="1" applyAlignment="1">
      <alignment horizontal="center" wrapText="1"/>
    </xf>
    <xf numFmtId="0" fontId="31" fillId="0" borderId="4" xfId="0" applyFont="1" applyFill="1" applyBorder="1" applyAlignment="1">
      <alignment horizontal="justify" vertical="top" wrapText="1"/>
    </xf>
    <xf numFmtId="164" fontId="18" fillId="8" borderId="4" xfId="0" applyNumberFormat="1" applyFont="1" applyFill="1" applyBorder="1" applyAlignment="1">
      <alignment horizontal="right"/>
    </xf>
    <xf numFmtId="166" fontId="18" fillId="8" borderId="4" xfId="0" applyNumberFormat="1" applyFont="1" applyFill="1" applyBorder="1"/>
    <xf numFmtId="0" fontId="32" fillId="8" borderId="4" xfId="0" applyFont="1" applyFill="1" applyBorder="1" applyAlignment="1">
      <alignment horizontal="center" wrapText="1"/>
    </xf>
    <xf numFmtId="0" fontId="19" fillId="8" borderId="4" xfId="0" applyFont="1" applyFill="1" applyBorder="1" applyAlignment="1">
      <alignment horizontal="justify" vertical="center" wrapText="1"/>
    </xf>
    <xf numFmtId="165" fontId="29" fillId="7" borderId="4" xfId="0" applyNumberFormat="1" applyFont="1" applyFill="1" applyBorder="1"/>
    <xf numFmtId="0" fontId="3" fillId="0" borderId="4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4" xfId="0" applyFont="1" applyBorder="1" applyAlignment="1">
      <alignment horizontal="center" wrapText="1"/>
    </xf>
    <xf numFmtId="0" fontId="27" fillId="10" borderId="4" xfId="0" applyNumberFormat="1" applyFont="1" applyFill="1" applyBorder="1" applyAlignment="1">
      <alignment horizontal="justify" vertical="center" wrapText="1"/>
    </xf>
    <xf numFmtId="49" fontId="27" fillId="10" borderId="4" xfId="0" applyNumberFormat="1" applyFont="1" applyFill="1" applyBorder="1" applyAlignment="1">
      <alignment horizontal="center"/>
    </xf>
    <xf numFmtId="166" fontId="5" fillId="0" borderId="4" xfId="0" applyNumberFormat="1" applyFont="1" applyFill="1" applyBorder="1" applyAlignment="1">
      <alignment horizontal="right" wrapText="1"/>
    </xf>
    <xf numFmtId="166" fontId="5" fillId="0" borderId="4" xfId="0" applyNumberFormat="1" applyFont="1" applyFill="1" applyBorder="1"/>
    <xf numFmtId="166" fontId="2" fillId="0" borderId="4" xfId="0" applyNumberFormat="1" applyFont="1" applyFill="1" applyBorder="1" applyAlignment="1">
      <alignment horizontal="right" wrapText="1"/>
    </xf>
    <xf numFmtId="166" fontId="2" fillId="0" borderId="8" xfId="0" applyNumberFormat="1" applyFont="1" applyFill="1" applyBorder="1" applyAlignment="1">
      <alignment horizontal="right" wrapText="1"/>
    </xf>
    <xf numFmtId="0" fontId="18" fillId="0" borderId="4" xfId="0" applyFont="1" applyBorder="1" applyAlignment="1">
      <alignment horizontal="justify" wrapText="1"/>
    </xf>
    <xf numFmtId="0" fontId="27" fillId="10" borderId="8" xfId="0" applyFont="1" applyFill="1" applyBorder="1" applyAlignment="1">
      <alignment horizontal="justify" vertical="justify" wrapText="1"/>
    </xf>
    <xf numFmtId="0" fontId="4" fillId="0" borderId="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justify" vertical="justify" wrapText="1"/>
    </xf>
    <xf numFmtId="0" fontId="4" fillId="0" borderId="8" xfId="0" applyFont="1" applyFill="1" applyBorder="1" applyAlignment="1">
      <alignment horizontal="justify" vertical="justify" wrapText="1"/>
    </xf>
    <xf numFmtId="0" fontId="4" fillId="0" borderId="8" xfId="0" applyFont="1" applyFill="1" applyBorder="1" applyAlignment="1">
      <alignment vertical="top" wrapText="1"/>
    </xf>
    <xf numFmtId="0" fontId="27" fillId="0" borderId="4" xfId="0" applyFont="1" applyBorder="1" applyAlignment="1">
      <alignment horizontal="justify" vertical="top" wrapText="1"/>
    </xf>
    <xf numFmtId="166" fontId="18" fillId="0" borderId="4" xfId="0" applyNumberFormat="1" applyFont="1" applyBorder="1" applyAlignment="1">
      <alignment horizontal="right" wrapText="1"/>
    </xf>
    <xf numFmtId="0" fontId="19" fillId="0" borderId="4" xfId="0" applyFont="1" applyFill="1" applyBorder="1" applyAlignment="1">
      <alignment horizontal="justify" vertical="center" wrapText="1"/>
    </xf>
    <xf numFmtId="0" fontId="7" fillId="4" borderId="5" xfId="0" applyNumberFormat="1" applyFont="1" applyFill="1" applyBorder="1" applyAlignment="1">
      <alignment horizontal="justify" vertical="justify" wrapText="1"/>
    </xf>
    <xf numFmtId="0" fontId="0" fillId="4" borderId="6" xfId="0" applyFill="1" applyBorder="1" applyAlignment="1"/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</cellXfs>
  <cellStyles count="5">
    <cellStyle name="xl31" xfId="1"/>
    <cellStyle name="xl34" xfId="2"/>
    <cellStyle name="xl52" xfId="3"/>
    <cellStyle name="Обычный" xfId="0" builtinId="0"/>
    <cellStyle name="Обычный_Лист1" xfId="4"/>
  </cellStyles>
  <dxfs count="0"/>
  <tableStyles count="0" defaultTableStyle="TableStyleMedium9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abSelected="1" topLeftCell="B1" zoomScale="130" workbookViewId="0">
      <selection activeCell="J47" sqref="J47"/>
    </sheetView>
  </sheetViews>
  <sheetFormatPr defaultRowHeight="12.75" x14ac:dyDescent="0.2"/>
  <cols>
    <col min="1" max="1" width="45.42578125" customWidth="1"/>
    <col min="2" max="2" width="25.140625" customWidth="1"/>
    <col min="3" max="3" width="16.42578125" style="37" customWidth="1"/>
    <col min="4" max="4" width="16.85546875" customWidth="1"/>
    <col min="5" max="5" width="16.140625" customWidth="1"/>
    <col min="6" max="7" width="15.85546875" customWidth="1"/>
    <col min="8" max="8" width="15.7109375" customWidth="1"/>
    <col min="9" max="9" width="14.42578125" style="37" customWidth="1"/>
    <col min="10" max="10" width="35" customWidth="1"/>
    <col min="11" max="11" width="9.5703125" customWidth="1"/>
  </cols>
  <sheetData>
    <row r="1" spans="1:10" ht="20.25" customHeight="1" x14ac:dyDescent="0.25">
      <c r="A1" s="1"/>
      <c r="B1" s="1"/>
      <c r="C1" s="35"/>
      <c r="D1" s="5"/>
      <c r="E1" s="5"/>
      <c r="F1" s="5"/>
      <c r="G1" s="5"/>
      <c r="H1" s="5"/>
    </row>
    <row r="2" spans="1:10" hidden="1" x14ac:dyDescent="0.2">
      <c r="A2" s="1"/>
      <c r="B2" s="1"/>
      <c r="C2" s="36"/>
      <c r="D2" s="1"/>
      <c r="E2" s="1"/>
      <c r="F2" s="1"/>
      <c r="G2" s="1"/>
      <c r="H2" s="1"/>
    </row>
    <row r="3" spans="1:10" ht="30" customHeight="1" x14ac:dyDescent="0.2">
      <c r="A3" s="125" t="s">
        <v>163</v>
      </c>
      <c r="B3" s="125"/>
      <c r="C3" s="125"/>
      <c r="D3" s="125"/>
      <c r="E3" s="125"/>
      <c r="F3" s="125"/>
      <c r="G3" s="125"/>
      <c r="H3" s="125"/>
      <c r="I3" s="126"/>
      <c r="J3" s="127"/>
    </row>
    <row r="4" spans="1:10" ht="11.25" customHeight="1" x14ac:dyDescent="0.2">
      <c r="A4" s="8"/>
      <c r="B4" s="2"/>
      <c r="C4" s="36"/>
      <c r="D4" s="1"/>
      <c r="E4" s="1"/>
      <c r="F4" s="1"/>
      <c r="G4" s="1"/>
      <c r="H4" s="1"/>
    </row>
    <row r="5" spans="1:10" ht="24.75" customHeight="1" x14ac:dyDescent="0.2">
      <c r="A5" s="129" t="s">
        <v>8</v>
      </c>
      <c r="B5" s="130" t="s">
        <v>0</v>
      </c>
      <c r="C5" s="122" t="s">
        <v>164</v>
      </c>
      <c r="D5" s="122" t="s">
        <v>165</v>
      </c>
      <c r="E5" s="122" t="s">
        <v>166</v>
      </c>
      <c r="F5" s="123" t="s">
        <v>74</v>
      </c>
      <c r="G5" s="124"/>
      <c r="H5" s="82" t="s">
        <v>102</v>
      </c>
      <c r="I5" s="39" t="s">
        <v>102</v>
      </c>
      <c r="J5" s="128" t="s">
        <v>70</v>
      </c>
    </row>
    <row r="6" spans="1:10" ht="27.75" customHeight="1" x14ac:dyDescent="0.2">
      <c r="A6" s="129"/>
      <c r="B6" s="130"/>
      <c r="C6" s="122"/>
      <c r="D6" s="122"/>
      <c r="E6" s="122"/>
      <c r="F6" s="86" t="s">
        <v>129</v>
      </c>
      <c r="G6" s="86" t="s">
        <v>167</v>
      </c>
      <c r="H6" s="60" t="s">
        <v>168</v>
      </c>
      <c r="I6" s="60" t="s">
        <v>169</v>
      </c>
      <c r="J6" s="128"/>
    </row>
    <row r="7" spans="1:10" x14ac:dyDescent="0.2">
      <c r="A7" s="4">
        <v>1</v>
      </c>
      <c r="B7" s="9" t="s">
        <v>9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 t="s">
        <v>112</v>
      </c>
      <c r="I7" s="61" t="s">
        <v>113</v>
      </c>
      <c r="J7" s="17">
        <v>10</v>
      </c>
    </row>
    <row r="8" spans="1:10" s="7" customFormat="1" ht="15" customHeight="1" x14ac:dyDescent="0.25">
      <c r="A8" s="25" t="s">
        <v>10</v>
      </c>
      <c r="B8" s="23" t="s">
        <v>11</v>
      </c>
      <c r="C8" s="24">
        <f>C10+C12+C14+C19+C23+C29+C31+C35+C42+C43</f>
        <v>816898.86400000006</v>
      </c>
      <c r="D8" s="24">
        <f>D10+D12+D14+D19+D23+D29+D31+D35+D42+D43</f>
        <v>733073.46000000008</v>
      </c>
      <c r="E8" s="24">
        <f>E10+E12+E14+E19+E23+E29+E31+E35+E42+E43</f>
        <v>905142.34499999997</v>
      </c>
      <c r="F8" s="24">
        <f>F10+F12+F14+F19+F23+F29+F31+F35+F42+F43</f>
        <v>897199.29399999999</v>
      </c>
      <c r="G8" s="24">
        <f>G10+G12+G14+G19+G23+G29+G31+G35+G42+G43</f>
        <v>944144.29399999999</v>
      </c>
      <c r="H8" s="24">
        <f t="shared" ref="H8:H14" si="0">E8-C8</f>
        <v>88243.480999999912</v>
      </c>
      <c r="I8" s="62">
        <f t="shared" ref="I8:I14" si="1">E8-D8</f>
        <v>172068.88499999989</v>
      </c>
      <c r="J8" s="16"/>
    </row>
    <row r="9" spans="1:10" s="7" customFormat="1" ht="15" customHeight="1" x14ac:dyDescent="0.2">
      <c r="A9" s="120" t="s">
        <v>71</v>
      </c>
      <c r="B9" s="121"/>
      <c r="C9" s="26">
        <f>C10+C12+C14+C19</f>
        <v>701039.98200000008</v>
      </c>
      <c r="D9" s="26">
        <f>D10+D12+D14+D19</f>
        <v>621677</v>
      </c>
      <c r="E9" s="26">
        <f>E10+E12+E14+E19</f>
        <v>807883.05099999998</v>
      </c>
      <c r="F9" s="26">
        <f>F10+F12+F14+F19</f>
        <v>799935</v>
      </c>
      <c r="G9" s="26">
        <f>G10+G12+G14+G19</f>
        <v>846875</v>
      </c>
      <c r="H9" s="26">
        <f t="shared" si="0"/>
        <v>106843.0689999999</v>
      </c>
      <c r="I9" s="63">
        <f t="shared" si="1"/>
        <v>186206.05099999998</v>
      </c>
      <c r="J9" s="16"/>
    </row>
    <row r="10" spans="1:10" s="6" customFormat="1" ht="13.5" customHeight="1" x14ac:dyDescent="0.2">
      <c r="A10" s="29" t="s">
        <v>12</v>
      </c>
      <c r="B10" s="30" t="s">
        <v>13</v>
      </c>
      <c r="C10" s="31">
        <f>C11</f>
        <v>588339.48499999999</v>
      </c>
      <c r="D10" s="31">
        <f>D11</f>
        <v>561360</v>
      </c>
      <c r="E10" s="31">
        <f>E11</f>
        <v>748306.05099999998</v>
      </c>
      <c r="F10" s="31">
        <f>F11</f>
        <v>737428</v>
      </c>
      <c r="G10" s="31">
        <f>G11</f>
        <v>782492</v>
      </c>
      <c r="H10" s="31">
        <f t="shared" si="0"/>
        <v>159966.56599999999</v>
      </c>
      <c r="I10" s="64">
        <f t="shared" si="1"/>
        <v>186946.05099999998</v>
      </c>
      <c r="J10" s="18"/>
    </row>
    <row r="11" spans="1:10" ht="76.5" x14ac:dyDescent="0.2">
      <c r="A11" s="22" t="s">
        <v>3</v>
      </c>
      <c r="B11" s="12" t="s">
        <v>14</v>
      </c>
      <c r="C11" s="10">
        <v>588339.48499999999</v>
      </c>
      <c r="D11" s="10">
        <v>561360</v>
      </c>
      <c r="E11" s="10">
        <v>748306.05099999998</v>
      </c>
      <c r="F11" s="10">
        <v>737428</v>
      </c>
      <c r="G11" s="10">
        <v>782492</v>
      </c>
      <c r="H11" s="10">
        <f t="shared" si="0"/>
        <v>159966.56599999999</v>
      </c>
      <c r="I11" s="65">
        <f t="shared" si="1"/>
        <v>186946.05099999998</v>
      </c>
      <c r="J11" s="19" t="s">
        <v>187</v>
      </c>
    </row>
    <row r="12" spans="1:10" ht="31.5" x14ac:dyDescent="0.2">
      <c r="A12" s="29" t="s">
        <v>51</v>
      </c>
      <c r="B12" s="32" t="s">
        <v>46</v>
      </c>
      <c r="C12" s="31">
        <f>SUM(C13)</f>
        <v>26581.589</v>
      </c>
      <c r="D12" s="31">
        <f>SUM(D13)</f>
        <v>32615</v>
      </c>
      <c r="E12" s="31">
        <f>SUM(E13)</f>
        <v>31407</v>
      </c>
      <c r="F12" s="31">
        <f>SUM(F13)</f>
        <v>33637</v>
      </c>
      <c r="G12" s="31">
        <f>SUM(G13)</f>
        <v>35013</v>
      </c>
      <c r="H12" s="31">
        <f t="shared" si="0"/>
        <v>4825.4110000000001</v>
      </c>
      <c r="I12" s="64">
        <f t="shared" si="1"/>
        <v>-1208</v>
      </c>
      <c r="J12" s="19"/>
    </row>
    <row r="13" spans="1:10" ht="39.75" customHeight="1" x14ac:dyDescent="0.2">
      <c r="A13" s="22" t="s">
        <v>49</v>
      </c>
      <c r="B13" s="13" t="s">
        <v>50</v>
      </c>
      <c r="C13" s="10">
        <v>26581.589</v>
      </c>
      <c r="D13" s="10">
        <v>32615</v>
      </c>
      <c r="E13" s="10">
        <v>31407</v>
      </c>
      <c r="F13" s="10">
        <v>33637</v>
      </c>
      <c r="G13" s="10">
        <v>35013</v>
      </c>
      <c r="H13" s="10">
        <f t="shared" si="0"/>
        <v>4825.4110000000001</v>
      </c>
      <c r="I13" s="65">
        <f t="shared" si="1"/>
        <v>-1208</v>
      </c>
      <c r="J13" s="19" t="s">
        <v>188</v>
      </c>
    </row>
    <row r="14" spans="1:10" s="6" customFormat="1" x14ac:dyDescent="0.2">
      <c r="A14" s="29" t="s">
        <v>15</v>
      </c>
      <c r="B14" s="30" t="s">
        <v>16</v>
      </c>
      <c r="C14" s="31">
        <f>C16+C17+C18+C15</f>
        <v>77455.932000000001</v>
      </c>
      <c r="D14" s="31">
        <f>D16+D17+D18+D15</f>
        <v>18102</v>
      </c>
      <c r="E14" s="31">
        <f>E16+E17+E18+E15</f>
        <v>18370</v>
      </c>
      <c r="F14" s="31">
        <f>F16+F17+F18+F15</f>
        <v>18870</v>
      </c>
      <c r="G14" s="31">
        <f>G16+G17+G18+G15</f>
        <v>19370</v>
      </c>
      <c r="H14" s="31">
        <f t="shared" si="0"/>
        <v>-59085.932000000001</v>
      </c>
      <c r="I14" s="64">
        <f t="shared" si="1"/>
        <v>268</v>
      </c>
      <c r="J14" s="119"/>
    </row>
    <row r="15" spans="1:10" s="6" customFormat="1" ht="76.5" x14ac:dyDescent="0.2">
      <c r="A15" s="22" t="s">
        <v>78</v>
      </c>
      <c r="B15" s="12" t="s">
        <v>77</v>
      </c>
      <c r="C15" s="10">
        <v>60774.985000000001</v>
      </c>
      <c r="D15" s="10">
        <v>4780</v>
      </c>
      <c r="E15" s="10">
        <v>5000</v>
      </c>
      <c r="F15" s="10">
        <v>5000</v>
      </c>
      <c r="G15" s="10">
        <v>5000</v>
      </c>
      <c r="H15" s="10">
        <f t="shared" ref="H15:H18" si="2">E15-C15</f>
        <v>-55774.985000000001</v>
      </c>
      <c r="I15" s="65">
        <f t="shared" ref="I15:I18" si="3">E15-D15</f>
        <v>220</v>
      </c>
      <c r="J15" s="19" t="s">
        <v>189</v>
      </c>
    </row>
    <row r="16" spans="1:10" s="6" customFormat="1" ht="22.5" x14ac:dyDescent="0.2">
      <c r="A16" s="22" t="s">
        <v>4</v>
      </c>
      <c r="B16" s="12" t="s">
        <v>52</v>
      </c>
      <c r="C16" s="10">
        <v>17.844999999999999</v>
      </c>
      <c r="D16" s="10">
        <v>-375</v>
      </c>
      <c r="E16" s="10">
        <v>0</v>
      </c>
      <c r="F16" s="10">
        <v>0</v>
      </c>
      <c r="G16" s="10">
        <v>0</v>
      </c>
      <c r="H16" s="10">
        <f t="shared" si="2"/>
        <v>-17.844999999999999</v>
      </c>
      <c r="I16" s="65">
        <f t="shared" si="3"/>
        <v>375</v>
      </c>
      <c r="J16" s="19" t="s">
        <v>157</v>
      </c>
    </row>
    <row r="17" spans="1:10" ht="27" customHeight="1" x14ac:dyDescent="0.2">
      <c r="A17" s="28" t="s">
        <v>5</v>
      </c>
      <c r="B17" s="12" t="s">
        <v>53</v>
      </c>
      <c r="C17" s="34">
        <v>512.99400000000003</v>
      </c>
      <c r="D17" s="34">
        <v>1197</v>
      </c>
      <c r="E17" s="34">
        <v>370</v>
      </c>
      <c r="F17" s="34">
        <v>370</v>
      </c>
      <c r="G17" s="34">
        <v>370</v>
      </c>
      <c r="H17" s="10">
        <f t="shared" si="2"/>
        <v>-142.99400000000003</v>
      </c>
      <c r="I17" s="65">
        <f t="shared" si="3"/>
        <v>-827</v>
      </c>
      <c r="J17" s="20" t="s">
        <v>190</v>
      </c>
    </row>
    <row r="18" spans="1:10" ht="42.75" customHeight="1" x14ac:dyDescent="0.2">
      <c r="A18" s="22" t="s">
        <v>45</v>
      </c>
      <c r="B18" s="12" t="s">
        <v>54</v>
      </c>
      <c r="C18" s="34">
        <v>16150.108</v>
      </c>
      <c r="D18" s="34">
        <v>12500</v>
      </c>
      <c r="E18" s="34">
        <v>13000</v>
      </c>
      <c r="F18" s="34">
        <v>13500</v>
      </c>
      <c r="G18" s="34">
        <v>14000</v>
      </c>
      <c r="H18" s="10">
        <f t="shared" si="2"/>
        <v>-3150.1080000000002</v>
      </c>
      <c r="I18" s="65">
        <f t="shared" si="3"/>
        <v>500</v>
      </c>
      <c r="J18" s="20" t="s">
        <v>191</v>
      </c>
    </row>
    <row r="19" spans="1:10" s="6" customFormat="1" x14ac:dyDescent="0.2">
      <c r="A19" s="33" t="s">
        <v>17</v>
      </c>
      <c r="B19" s="30" t="s">
        <v>18</v>
      </c>
      <c r="C19" s="31">
        <f>C20+C21</f>
        <v>8662.9760000000006</v>
      </c>
      <c r="D19" s="31">
        <f>D20+D21</f>
        <v>9600</v>
      </c>
      <c r="E19" s="31">
        <f>E20+E21</f>
        <v>9800</v>
      </c>
      <c r="F19" s="31">
        <f>F20+F21</f>
        <v>10000</v>
      </c>
      <c r="G19" s="31">
        <f>G20+G21</f>
        <v>10000</v>
      </c>
      <c r="H19" s="31">
        <f>E19-C19</f>
        <v>1137.0239999999994</v>
      </c>
      <c r="I19" s="64">
        <f>E19-D19</f>
        <v>200</v>
      </c>
      <c r="J19" s="21"/>
    </row>
    <row r="20" spans="1:10" ht="24.75" customHeight="1" x14ac:dyDescent="0.2">
      <c r="A20" s="11" t="s">
        <v>19</v>
      </c>
      <c r="B20" s="12" t="s">
        <v>20</v>
      </c>
      <c r="C20" s="34">
        <v>8657.8760000000002</v>
      </c>
      <c r="D20" s="34">
        <v>9600</v>
      </c>
      <c r="E20" s="34">
        <v>9800</v>
      </c>
      <c r="F20" s="34">
        <v>10000</v>
      </c>
      <c r="G20" s="34">
        <v>10000</v>
      </c>
      <c r="H20" s="10">
        <f t="shared" ref="H20:H21" si="4">E20-C20</f>
        <v>1142.1239999999998</v>
      </c>
      <c r="I20" s="65">
        <f t="shared" ref="I20:I21" si="5">E20-D20</f>
        <v>200</v>
      </c>
      <c r="J20" s="20" t="s">
        <v>158</v>
      </c>
    </row>
    <row r="21" spans="1:10" ht="30.75" customHeight="1" x14ac:dyDescent="0.2">
      <c r="A21" s="22" t="s">
        <v>56</v>
      </c>
      <c r="B21" s="12" t="s">
        <v>55</v>
      </c>
      <c r="C21" s="10">
        <v>5.0999999999999996</v>
      </c>
      <c r="D21" s="10">
        <v>0</v>
      </c>
      <c r="E21" s="10">
        <v>0</v>
      </c>
      <c r="F21" s="10">
        <v>0</v>
      </c>
      <c r="G21" s="10">
        <v>0</v>
      </c>
      <c r="H21" s="10">
        <f t="shared" si="4"/>
        <v>-5.0999999999999996</v>
      </c>
      <c r="I21" s="65">
        <f t="shared" si="5"/>
        <v>0</v>
      </c>
      <c r="J21" s="20"/>
    </row>
    <row r="22" spans="1:10" ht="14.25" x14ac:dyDescent="0.2">
      <c r="A22" s="120" t="s">
        <v>72</v>
      </c>
      <c r="B22" s="121"/>
      <c r="C22" s="27">
        <f>C23+C29+C31+C35+C42+C43</f>
        <v>115858.882</v>
      </c>
      <c r="D22" s="27">
        <f>D23+D29+D31+D35+D42+D43</f>
        <v>111396.45999999999</v>
      </c>
      <c r="E22" s="27">
        <f>E23+E29+E31+E35+E42+E43</f>
        <v>97259.293999999994</v>
      </c>
      <c r="F22" s="27">
        <f>F23+F29+F31+F35+F42+F43</f>
        <v>97264.293999999994</v>
      </c>
      <c r="G22" s="27">
        <f>G23+G29+G31+G35+G42+G43</f>
        <v>97269.293999999994</v>
      </c>
      <c r="H22" s="26">
        <f>E22-C22</f>
        <v>-18599.588000000003</v>
      </c>
      <c r="I22" s="83">
        <f>E22-D22</f>
        <v>-14137.165999999997</v>
      </c>
      <c r="J22" s="20"/>
    </row>
    <row r="23" spans="1:10" s="6" customFormat="1" ht="31.5" x14ac:dyDescent="0.2">
      <c r="A23" s="29" t="s">
        <v>21</v>
      </c>
      <c r="B23" s="30" t="s">
        <v>22</v>
      </c>
      <c r="C23" s="31">
        <f>SUM(C24:C28)</f>
        <v>31965.263999999999</v>
      </c>
      <c r="D23" s="31">
        <f>SUM(D24:D28)</f>
        <v>30361.299000000003</v>
      </c>
      <c r="E23" s="31">
        <f>SUM(E24:E28)</f>
        <v>29909.544000000002</v>
      </c>
      <c r="F23" s="31">
        <f>SUM(F24:F28)</f>
        <v>29909.544000000002</v>
      </c>
      <c r="G23" s="31">
        <f>SUM(G24:G28)</f>
        <v>29909.544000000002</v>
      </c>
      <c r="H23" s="31">
        <f>E23-C23</f>
        <v>-2055.7199999999975</v>
      </c>
      <c r="I23" s="64">
        <f>E23-D23</f>
        <v>-451.75500000000102</v>
      </c>
      <c r="J23" s="21"/>
    </row>
    <row r="24" spans="1:10" ht="46.5" customHeight="1" x14ac:dyDescent="0.2">
      <c r="A24" s="22" t="s">
        <v>23</v>
      </c>
      <c r="B24" s="12" t="s">
        <v>24</v>
      </c>
      <c r="C24" s="34">
        <v>27500.974999999999</v>
      </c>
      <c r="D24" s="34">
        <v>24200.61</v>
      </c>
      <c r="E24" s="34">
        <v>24200.61</v>
      </c>
      <c r="F24" s="34">
        <v>24200.61</v>
      </c>
      <c r="G24" s="34">
        <v>24200.61</v>
      </c>
      <c r="H24" s="10">
        <f t="shared" ref="H24:H28" si="6">E24-C24</f>
        <v>-3300.364999999998</v>
      </c>
      <c r="I24" s="65">
        <f t="shared" ref="I24:I28" si="7">E24-D24</f>
        <v>0</v>
      </c>
      <c r="J24" s="20" t="s">
        <v>192</v>
      </c>
    </row>
    <row r="25" spans="1:10" ht="61.5" customHeight="1" x14ac:dyDescent="0.2">
      <c r="A25" s="22" t="s">
        <v>48</v>
      </c>
      <c r="B25" s="12" t="s">
        <v>47</v>
      </c>
      <c r="C25" s="34">
        <v>346.59699999999998</v>
      </c>
      <c r="D25" s="34">
        <v>449.11599999999999</v>
      </c>
      <c r="E25" s="34">
        <v>449.11599999999999</v>
      </c>
      <c r="F25" s="34">
        <v>449.11599999999999</v>
      </c>
      <c r="G25" s="34">
        <v>449.11599999999999</v>
      </c>
      <c r="H25" s="10">
        <f t="shared" si="6"/>
        <v>102.51900000000001</v>
      </c>
      <c r="I25" s="65">
        <f t="shared" si="7"/>
        <v>0</v>
      </c>
      <c r="J25" s="20" t="s">
        <v>193</v>
      </c>
    </row>
    <row r="26" spans="1:10" ht="37.5" customHeight="1" x14ac:dyDescent="0.2">
      <c r="A26" s="22" t="s">
        <v>73</v>
      </c>
      <c r="B26" s="12" t="s">
        <v>69</v>
      </c>
      <c r="C26" s="34">
        <v>353.46</v>
      </c>
      <c r="D26" s="34">
        <v>307.46800000000002</v>
      </c>
      <c r="E26" s="34">
        <v>307.46800000000002</v>
      </c>
      <c r="F26" s="34">
        <v>307.46800000000002</v>
      </c>
      <c r="G26" s="34">
        <v>307.46800000000002</v>
      </c>
      <c r="H26" s="10">
        <f t="shared" si="6"/>
        <v>-45.991999999999962</v>
      </c>
      <c r="I26" s="65">
        <f t="shared" si="7"/>
        <v>0</v>
      </c>
      <c r="J26" s="20" t="s">
        <v>193</v>
      </c>
    </row>
    <row r="27" spans="1:10" ht="36" customHeight="1" x14ac:dyDescent="0.2">
      <c r="A27" s="22" t="s">
        <v>57</v>
      </c>
      <c r="B27" s="12" t="s">
        <v>58</v>
      </c>
      <c r="C27" s="34">
        <v>694.16600000000005</v>
      </c>
      <c r="D27" s="34">
        <v>2.105</v>
      </c>
      <c r="E27" s="34">
        <v>0.35</v>
      </c>
      <c r="F27" s="34">
        <v>0.35</v>
      </c>
      <c r="G27" s="34">
        <v>0.35</v>
      </c>
      <c r="H27" s="10">
        <f t="shared" si="6"/>
        <v>-693.81600000000003</v>
      </c>
      <c r="I27" s="65">
        <f t="shared" si="7"/>
        <v>-1.7549999999999999</v>
      </c>
      <c r="J27" s="20" t="s">
        <v>159</v>
      </c>
    </row>
    <row r="28" spans="1:10" ht="63" customHeight="1" x14ac:dyDescent="0.2">
      <c r="A28" s="22" t="s">
        <v>44</v>
      </c>
      <c r="B28" s="12" t="s">
        <v>25</v>
      </c>
      <c r="C28" s="34">
        <v>3070.0659999999998</v>
      </c>
      <c r="D28" s="34">
        <v>5402</v>
      </c>
      <c r="E28" s="34">
        <v>4952</v>
      </c>
      <c r="F28" s="34">
        <v>4952</v>
      </c>
      <c r="G28" s="34">
        <v>4952</v>
      </c>
      <c r="H28" s="10">
        <f t="shared" si="6"/>
        <v>1881.9340000000002</v>
      </c>
      <c r="I28" s="65">
        <f t="shared" si="7"/>
        <v>-450</v>
      </c>
      <c r="J28" s="20" t="s">
        <v>194</v>
      </c>
    </row>
    <row r="29" spans="1:10" s="6" customFormat="1" ht="21" x14ac:dyDescent="0.2">
      <c r="A29" s="29" t="s">
        <v>26</v>
      </c>
      <c r="B29" s="30" t="s">
        <v>27</v>
      </c>
      <c r="C29" s="31">
        <f>C30</f>
        <v>4111.3389999999999</v>
      </c>
      <c r="D29" s="31">
        <f>D30</f>
        <v>4000</v>
      </c>
      <c r="E29" s="31">
        <f>E30</f>
        <v>4000</v>
      </c>
      <c r="F29" s="31">
        <f>F30</f>
        <v>4000</v>
      </c>
      <c r="G29" s="31">
        <f>G30</f>
        <v>4000</v>
      </c>
      <c r="H29" s="31">
        <f>E29-C29</f>
        <v>-111.33899999999994</v>
      </c>
      <c r="I29" s="64">
        <f>E29-D29</f>
        <v>0</v>
      </c>
      <c r="J29" s="21"/>
    </row>
    <row r="30" spans="1:10" x14ac:dyDescent="0.2">
      <c r="A30" s="22" t="s">
        <v>6</v>
      </c>
      <c r="B30" s="12" t="s">
        <v>28</v>
      </c>
      <c r="C30" s="10">
        <v>4111.3389999999999</v>
      </c>
      <c r="D30" s="10">
        <v>4000</v>
      </c>
      <c r="E30" s="10">
        <v>4000</v>
      </c>
      <c r="F30" s="10">
        <v>4000</v>
      </c>
      <c r="G30" s="10">
        <v>4000</v>
      </c>
      <c r="H30" s="10">
        <f>E30-C30</f>
        <v>-111.33899999999994</v>
      </c>
      <c r="I30" s="65">
        <f>E30-D30</f>
        <v>0</v>
      </c>
      <c r="J30" s="20"/>
    </row>
    <row r="31" spans="1:10" s="6" customFormat="1" ht="21" x14ac:dyDescent="0.2">
      <c r="A31" s="29" t="s">
        <v>62</v>
      </c>
      <c r="B31" s="30" t="s">
        <v>29</v>
      </c>
      <c r="C31" s="31">
        <f>C32</f>
        <v>6437.0630000000001</v>
      </c>
      <c r="D31" s="31">
        <f t="shared" ref="D31:G31" si="8">D32</f>
        <v>6022</v>
      </c>
      <c r="E31" s="31">
        <f t="shared" si="8"/>
        <v>6012.25</v>
      </c>
      <c r="F31" s="31">
        <f t="shared" si="8"/>
        <v>6012.25</v>
      </c>
      <c r="G31" s="31">
        <f t="shared" si="8"/>
        <v>6012.25</v>
      </c>
      <c r="H31" s="31">
        <f>E31-C31</f>
        <v>-424.8130000000001</v>
      </c>
      <c r="I31" s="64">
        <f>E31-D31</f>
        <v>-9.75</v>
      </c>
      <c r="J31" s="21"/>
    </row>
    <row r="32" spans="1:10" x14ac:dyDescent="0.2">
      <c r="A32" s="87" t="s">
        <v>40</v>
      </c>
      <c r="B32" s="88" t="s">
        <v>41</v>
      </c>
      <c r="C32" s="89">
        <f>C33+C34</f>
        <v>6437.0630000000001</v>
      </c>
      <c r="D32" s="89">
        <f>D33+D34</f>
        <v>6022</v>
      </c>
      <c r="E32" s="89">
        <f>E33+E34</f>
        <v>6012.25</v>
      </c>
      <c r="F32" s="89">
        <f>F33+F34</f>
        <v>6012.25</v>
      </c>
      <c r="G32" s="89">
        <f>G33+G34</f>
        <v>6012.25</v>
      </c>
      <c r="H32" s="90">
        <f t="shared" ref="H32:H41" si="9">E32-C32</f>
        <v>-424.8130000000001</v>
      </c>
      <c r="I32" s="91">
        <f t="shared" ref="I32:I34" si="10">E32-D32</f>
        <v>-9.75</v>
      </c>
      <c r="J32" s="20"/>
    </row>
    <row r="33" spans="1:10" ht="27.75" customHeight="1" x14ac:dyDescent="0.2">
      <c r="A33" s="22" t="s">
        <v>59</v>
      </c>
      <c r="B33" s="12" t="s">
        <v>60</v>
      </c>
      <c r="C33" s="34">
        <v>81.47</v>
      </c>
      <c r="D33" s="34">
        <v>22</v>
      </c>
      <c r="E33" s="34">
        <v>12.25</v>
      </c>
      <c r="F33" s="34">
        <v>12.25</v>
      </c>
      <c r="G33" s="34">
        <v>12.25</v>
      </c>
      <c r="H33" s="10">
        <f t="shared" si="9"/>
        <v>-69.22</v>
      </c>
      <c r="I33" s="65">
        <f t="shared" si="10"/>
        <v>-9.75</v>
      </c>
      <c r="J33" s="20"/>
    </row>
    <row r="34" spans="1:10" ht="38.25" x14ac:dyDescent="0.2">
      <c r="A34" s="22" t="s">
        <v>75</v>
      </c>
      <c r="B34" s="12" t="s">
        <v>61</v>
      </c>
      <c r="C34" s="34">
        <v>6355.5929999999998</v>
      </c>
      <c r="D34" s="34">
        <v>6000</v>
      </c>
      <c r="E34" s="34">
        <v>6000</v>
      </c>
      <c r="F34" s="34">
        <v>6000</v>
      </c>
      <c r="G34" s="34">
        <v>6000</v>
      </c>
      <c r="H34" s="10">
        <f t="shared" si="9"/>
        <v>-355.59299999999985</v>
      </c>
      <c r="I34" s="65">
        <f t="shared" si="10"/>
        <v>0</v>
      </c>
      <c r="J34" s="20" t="s">
        <v>195</v>
      </c>
    </row>
    <row r="35" spans="1:10" s="6" customFormat="1" ht="21" x14ac:dyDescent="0.2">
      <c r="A35" s="29" t="s">
        <v>30</v>
      </c>
      <c r="B35" s="30" t="s">
        <v>31</v>
      </c>
      <c r="C35" s="31">
        <f>C36+C38</f>
        <v>70680.407999999996</v>
      </c>
      <c r="D35" s="31">
        <f>D36+D38</f>
        <v>65773.274999999994</v>
      </c>
      <c r="E35" s="31">
        <f>E36+E38</f>
        <v>54794.5</v>
      </c>
      <c r="F35" s="31">
        <f>F36+F38</f>
        <v>54794.5</v>
      </c>
      <c r="G35" s="31">
        <f>G36+G38</f>
        <v>54794.5</v>
      </c>
      <c r="H35" s="31">
        <f>E35-C35</f>
        <v>-15885.907999999996</v>
      </c>
      <c r="I35" s="64">
        <f>E35-D35</f>
        <v>-10978.774999999994</v>
      </c>
      <c r="J35" s="21"/>
    </row>
    <row r="36" spans="1:10" s="6" customFormat="1" ht="62.25" customHeight="1" x14ac:dyDescent="0.2">
      <c r="A36" s="92" t="s">
        <v>63</v>
      </c>
      <c r="B36" s="88" t="s">
        <v>32</v>
      </c>
      <c r="C36" s="90">
        <f>C37</f>
        <v>14417.989</v>
      </c>
      <c r="D36" s="90">
        <f>D37</f>
        <v>12680.412</v>
      </c>
      <c r="E36" s="90">
        <f>E37</f>
        <v>1000</v>
      </c>
      <c r="F36" s="90">
        <f>F37</f>
        <v>1000</v>
      </c>
      <c r="G36" s="90">
        <f>G37</f>
        <v>1000</v>
      </c>
      <c r="H36" s="90">
        <f t="shared" si="9"/>
        <v>-13417.989</v>
      </c>
      <c r="I36" s="91">
        <f t="shared" ref="I36:I40" si="11">E36-D36</f>
        <v>-11680.412</v>
      </c>
      <c r="J36" s="20"/>
    </row>
    <row r="37" spans="1:10" s="6" customFormat="1" ht="77.25" customHeight="1" x14ac:dyDescent="0.2">
      <c r="A37" s="85" t="s">
        <v>76</v>
      </c>
      <c r="B37" s="84" t="s">
        <v>42</v>
      </c>
      <c r="C37" s="34">
        <v>14417.989</v>
      </c>
      <c r="D37" s="34">
        <v>12680.412</v>
      </c>
      <c r="E37" s="34">
        <v>1000</v>
      </c>
      <c r="F37" s="34">
        <v>1000</v>
      </c>
      <c r="G37" s="34">
        <v>1000</v>
      </c>
      <c r="H37" s="10">
        <f t="shared" si="9"/>
        <v>-13417.989</v>
      </c>
      <c r="I37" s="65">
        <f t="shared" si="11"/>
        <v>-11680.412</v>
      </c>
      <c r="J37" s="20" t="s">
        <v>196</v>
      </c>
    </row>
    <row r="38" spans="1:10" ht="22.5" customHeight="1" x14ac:dyDescent="0.2">
      <c r="A38" s="87" t="s">
        <v>64</v>
      </c>
      <c r="B38" s="88" t="s">
        <v>33</v>
      </c>
      <c r="C38" s="90">
        <f>C39+C40</f>
        <v>56262.419000000002</v>
      </c>
      <c r="D38" s="90">
        <f>D39+D40</f>
        <v>53092.862999999998</v>
      </c>
      <c r="E38" s="90">
        <f>E39+E40</f>
        <v>53794.5</v>
      </c>
      <c r="F38" s="90">
        <f>F39+F40</f>
        <v>53794.5</v>
      </c>
      <c r="G38" s="90">
        <f>G39+G40</f>
        <v>53794.5</v>
      </c>
      <c r="H38" s="90">
        <f t="shared" si="9"/>
        <v>-2467.9190000000017</v>
      </c>
      <c r="I38" s="91">
        <f t="shared" si="11"/>
        <v>701.63700000000244</v>
      </c>
      <c r="J38" s="20"/>
    </row>
    <row r="39" spans="1:10" ht="39" customHeight="1" x14ac:dyDescent="0.2">
      <c r="A39" s="22" t="s">
        <v>43</v>
      </c>
      <c r="B39" s="12" t="s">
        <v>34</v>
      </c>
      <c r="C39" s="34">
        <v>13078.216</v>
      </c>
      <c r="D39" s="34">
        <v>20720</v>
      </c>
      <c r="E39" s="34">
        <v>20223.5</v>
      </c>
      <c r="F39" s="34">
        <v>20223.5</v>
      </c>
      <c r="G39" s="34">
        <v>10223.5</v>
      </c>
      <c r="H39" s="10">
        <f t="shared" si="9"/>
        <v>7145.2839999999997</v>
      </c>
      <c r="I39" s="65">
        <f t="shared" si="11"/>
        <v>-496.5</v>
      </c>
      <c r="J39" s="20" t="s">
        <v>197</v>
      </c>
    </row>
    <row r="40" spans="1:10" ht="48" customHeight="1" x14ac:dyDescent="0.2">
      <c r="A40" s="87" t="s">
        <v>65</v>
      </c>
      <c r="B40" s="88" t="s">
        <v>66</v>
      </c>
      <c r="C40" s="89">
        <f>SUM(C41)</f>
        <v>43184.203000000001</v>
      </c>
      <c r="D40" s="89">
        <f>SUM(D41)</f>
        <v>32372.863000000001</v>
      </c>
      <c r="E40" s="89">
        <f>SUM(E41)</f>
        <v>33571</v>
      </c>
      <c r="F40" s="89">
        <f>SUM(F41)</f>
        <v>33571</v>
      </c>
      <c r="G40" s="89">
        <f>SUM(G41)</f>
        <v>43571</v>
      </c>
      <c r="H40" s="90">
        <f t="shared" si="9"/>
        <v>-9613.2030000000013</v>
      </c>
      <c r="I40" s="91">
        <f t="shared" si="11"/>
        <v>1198.1369999999988</v>
      </c>
      <c r="J40" s="20"/>
    </row>
    <row r="41" spans="1:10" ht="67.5" customHeight="1" x14ac:dyDescent="0.2">
      <c r="A41" s="22" t="s">
        <v>67</v>
      </c>
      <c r="B41" s="12" t="s">
        <v>68</v>
      </c>
      <c r="C41" s="34">
        <v>43184.203000000001</v>
      </c>
      <c r="D41" s="34">
        <v>32372.863000000001</v>
      </c>
      <c r="E41" s="34">
        <v>33571</v>
      </c>
      <c r="F41" s="34">
        <v>33571</v>
      </c>
      <c r="G41" s="34">
        <v>43571</v>
      </c>
      <c r="H41" s="10">
        <f t="shared" si="9"/>
        <v>-9613.2030000000013</v>
      </c>
      <c r="I41" s="65">
        <f>E41-D41</f>
        <v>1198.1369999999988</v>
      </c>
      <c r="J41" s="20" t="s">
        <v>162</v>
      </c>
    </row>
    <row r="42" spans="1:10" s="15" customFormat="1" ht="41.25" customHeight="1" x14ac:dyDescent="0.2">
      <c r="A42" s="29" t="s">
        <v>35</v>
      </c>
      <c r="B42" s="30" t="s">
        <v>36</v>
      </c>
      <c r="C42" s="31">
        <v>2668.6680000000001</v>
      </c>
      <c r="D42" s="31">
        <v>5239.8860000000004</v>
      </c>
      <c r="E42" s="31">
        <v>2543</v>
      </c>
      <c r="F42" s="31">
        <v>2548</v>
      </c>
      <c r="G42" s="31">
        <v>2553</v>
      </c>
      <c r="H42" s="31">
        <f>E42-C42</f>
        <v>-125.66800000000012</v>
      </c>
      <c r="I42" s="64">
        <f>E42-D42</f>
        <v>-2696.8860000000004</v>
      </c>
      <c r="J42" s="19" t="s">
        <v>160</v>
      </c>
    </row>
    <row r="43" spans="1:10" s="6" customFormat="1" x14ac:dyDescent="0.2">
      <c r="A43" s="29" t="s">
        <v>37</v>
      </c>
      <c r="B43" s="30" t="s">
        <v>38</v>
      </c>
      <c r="C43" s="31">
        <f>C44</f>
        <v>-3.86</v>
      </c>
      <c r="D43" s="31">
        <f>D44</f>
        <v>0</v>
      </c>
      <c r="E43" s="31">
        <f>E44</f>
        <v>0</v>
      </c>
      <c r="F43" s="31">
        <f>F44</f>
        <v>0</v>
      </c>
      <c r="G43" s="31">
        <f>G44</f>
        <v>0</v>
      </c>
      <c r="H43" s="31">
        <f>E43-C43</f>
        <v>3.86</v>
      </c>
      <c r="I43" s="64">
        <f>E43-D43</f>
        <v>0</v>
      </c>
      <c r="J43" s="21"/>
    </row>
    <row r="44" spans="1:10" x14ac:dyDescent="0.2">
      <c r="A44" s="22" t="s">
        <v>7</v>
      </c>
      <c r="B44" s="12" t="s">
        <v>39</v>
      </c>
      <c r="C44" s="10">
        <v>-3.86</v>
      </c>
      <c r="D44" s="10"/>
      <c r="E44" s="10"/>
      <c r="F44" s="10"/>
      <c r="G44" s="10"/>
      <c r="H44" s="10">
        <f t="shared" ref="H44" si="12">E44-C44</f>
        <v>3.86</v>
      </c>
      <c r="I44" s="65"/>
      <c r="J44" s="20"/>
    </row>
    <row r="45" spans="1:10" ht="78" customHeight="1" x14ac:dyDescent="0.25">
      <c r="A45" s="40" t="s">
        <v>79</v>
      </c>
      <c r="B45" s="41" t="s">
        <v>80</v>
      </c>
      <c r="C45" s="55">
        <f>C46+C95+C96</f>
        <v>1982924.817</v>
      </c>
      <c r="D45" s="55">
        <f>D46+D95+D96</f>
        <v>3083053.3320000004</v>
      </c>
      <c r="E45" s="55">
        <f>E46+E95+E96</f>
        <v>2535646.6120000002</v>
      </c>
      <c r="F45" s="55">
        <f>F46+F95+F96</f>
        <v>1445699.892</v>
      </c>
      <c r="G45" s="55">
        <f>G46+G95+G96</f>
        <v>1513480.8930000002</v>
      </c>
      <c r="H45" s="55">
        <f>E45-C45</f>
        <v>552721.79500000016</v>
      </c>
      <c r="I45" s="99">
        <f t="shared" ref="I45:I97" si="13">E45-D45</f>
        <v>-547406.7200000002</v>
      </c>
      <c r="J45" s="20" t="s">
        <v>198</v>
      </c>
    </row>
    <row r="46" spans="1:10" ht="48" customHeight="1" x14ac:dyDescent="0.2">
      <c r="A46" s="42" t="s">
        <v>81</v>
      </c>
      <c r="B46" s="43" t="s">
        <v>82</v>
      </c>
      <c r="C46" s="56">
        <f>C47+C48+C67+C90</f>
        <v>1976624.5009999999</v>
      </c>
      <c r="D46" s="56">
        <f>D47+D48+D67+D90</f>
        <v>3079202.5010000006</v>
      </c>
      <c r="E46" s="56">
        <f>E47+E48+E67+E90</f>
        <v>2535646.6120000002</v>
      </c>
      <c r="F46" s="56">
        <f>F47+F48+F67+F90</f>
        <v>1445699.892</v>
      </c>
      <c r="G46" s="56">
        <f>G47+G48+G67+G90</f>
        <v>1513480.8930000002</v>
      </c>
      <c r="H46" s="56">
        <f>E46-C46</f>
        <v>559022.11100000027</v>
      </c>
      <c r="I46" s="66">
        <f t="shared" si="13"/>
        <v>-543555.88900000043</v>
      </c>
      <c r="J46" s="110" t="s">
        <v>161</v>
      </c>
    </row>
    <row r="47" spans="1:10" ht="31.5" x14ac:dyDescent="0.2">
      <c r="A47" s="44" t="s">
        <v>83</v>
      </c>
      <c r="B47" s="45" t="s">
        <v>84</v>
      </c>
      <c r="C47" s="57">
        <v>10245.257</v>
      </c>
      <c r="D47" s="57">
        <v>75391.740000000005</v>
      </c>
      <c r="E47" s="57">
        <v>0</v>
      </c>
      <c r="F47" s="57">
        <v>0</v>
      </c>
      <c r="G47" s="57">
        <v>0</v>
      </c>
      <c r="H47" s="57">
        <f>E47-C47</f>
        <v>-10245.257</v>
      </c>
      <c r="I47" s="67">
        <f t="shared" si="13"/>
        <v>-75391.740000000005</v>
      </c>
      <c r="J47" s="59"/>
    </row>
    <row r="48" spans="1:10" ht="21" x14ac:dyDescent="0.2">
      <c r="A48" s="44" t="s">
        <v>85</v>
      </c>
      <c r="B48" s="45" t="s">
        <v>86</v>
      </c>
      <c r="C48" s="57">
        <f>SUM(C49:C66)</f>
        <v>1064502.679</v>
      </c>
      <c r="D48" s="57">
        <f t="shared" ref="D48:G48" si="14">SUM(D49:D66)</f>
        <v>1672091.909</v>
      </c>
      <c r="E48" s="57">
        <f t="shared" si="14"/>
        <v>1224199.898</v>
      </c>
      <c r="F48" s="57">
        <f t="shared" si="14"/>
        <v>114956.315</v>
      </c>
      <c r="G48" s="57">
        <f t="shared" si="14"/>
        <v>133158.408</v>
      </c>
      <c r="H48" s="57"/>
      <c r="I48" s="57">
        <f>E48-D48</f>
        <v>-447892.01099999994</v>
      </c>
      <c r="J48" s="59"/>
    </row>
    <row r="49" spans="1:10" ht="87" customHeight="1" x14ac:dyDescent="0.2">
      <c r="A49" s="73" t="s">
        <v>103</v>
      </c>
      <c r="B49" s="74" t="s">
        <v>105</v>
      </c>
      <c r="C49" s="75">
        <v>101971.147</v>
      </c>
      <c r="D49" s="75">
        <v>5805.22</v>
      </c>
      <c r="E49" s="75"/>
      <c r="F49" s="75"/>
      <c r="G49" s="75"/>
      <c r="H49" s="10">
        <f t="shared" ref="H49:H66" si="15">E49-C49</f>
        <v>-101971.147</v>
      </c>
      <c r="I49" s="68">
        <f t="shared" si="13"/>
        <v>-5805.22</v>
      </c>
      <c r="J49" s="76"/>
    </row>
    <row r="50" spans="1:10" ht="61.5" customHeight="1" x14ac:dyDescent="0.2">
      <c r="A50" s="73" t="s">
        <v>114</v>
      </c>
      <c r="B50" s="74" t="s">
        <v>115</v>
      </c>
      <c r="C50" s="75">
        <v>94626.04</v>
      </c>
      <c r="D50" s="75">
        <v>18553.774000000001</v>
      </c>
      <c r="E50" s="75"/>
      <c r="F50" s="75"/>
      <c r="G50" s="75"/>
      <c r="H50" s="10">
        <f t="shared" ref="H50" si="16">E50-C50</f>
        <v>-94626.04</v>
      </c>
      <c r="I50" s="68">
        <f t="shared" ref="I50" si="17">E50-D50</f>
        <v>-18553.774000000001</v>
      </c>
      <c r="J50" s="76"/>
    </row>
    <row r="51" spans="1:10" ht="62.25" customHeight="1" x14ac:dyDescent="0.2">
      <c r="A51" s="73" t="s">
        <v>104</v>
      </c>
      <c r="B51" s="74" t="s">
        <v>106</v>
      </c>
      <c r="C51" s="75">
        <v>18340.045999999998</v>
      </c>
      <c r="D51" s="75">
        <v>4311.759</v>
      </c>
      <c r="E51" s="75"/>
      <c r="F51" s="75"/>
      <c r="G51" s="75"/>
      <c r="H51" s="10">
        <f t="shared" si="15"/>
        <v>-18340.045999999998</v>
      </c>
      <c r="I51" s="68">
        <f t="shared" si="13"/>
        <v>-4311.759</v>
      </c>
      <c r="J51" s="76"/>
    </row>
    <row r="52" spans="1:10" ht="39.75" customHeight="1" x14ac:dyDescent="0.2">
      <c r="A52" s="73" t="s">
        <v>170</v>
      </c>
      <c r="B52" s="74" t="s">
        <v>171</v>
      </c>
      <c r="C52" s="75"/>
      <c r="D52" s="75"/>
      <c r="E52" s="75">
        <v>67.105000000000004</v>
      </c>
      <c r="F52" s="75"/>
      <c r="G52" s="75"/>
      <c r="H52" s="10"/>
      <c r="I52" s="68"/>
      <c r="J52" s="76"/>
    </row>
    <row r="53" spans="1:10" ht="45" x14ac:dyDescent="0.2">
      <c r="A53" s="38" t="s">
        <v>87</v>
      </c>
      <c r="B53" s="47" t="s">
        <v>131</v>
      </c>
      <c r="C53" s="69">
        <v>4032.8519999999999</v>
      </c>
      <c r="D53" s="69"/>
      <c r="E53" s="69"/>
      <c r="F53" s="69"/>
      <c r="G53" s="69"/>
      <c r="H53" s="10">
        <f t="shared" si="15"/>
        <v>-4032.8519999999999</v>
      </c>
      <c r="I53" s="68">
        <f t="shared" si="13"/>
        <v>0</v>
      </c>
      <c r="J53" s="76"/>
    </row>
    <row r="54" spans="1:10" ht="62.25" customHeight="1" x14ac:dyDescent="0.2">
      <c r="A54" s="73" t="s">
        <v>172</v>
      </c>
      <c r="B54" s="74" t="s">
        <v>173</v>
      </c>
      <c r="C54" s="69"/>
      <c r="D54" s="69"/>
      <c r="E54" s="69">
        <v>4017.5149999999999</v>
      </c>
      <c r="F54" s="69"/>
      <c r="G54" s="69"/>
      <c r="H54" s="10">
        <f t="shared" si="15"/>
        <v>4017.5149999999999</v>
      </c>
      <c r="I54" s="68">
        <f t="shared" si="13"/>
        <v>4017.5149999999999</v>
      </c>
      <c r="J54" s="76"/>
    </row>
    <row r="55" spans="1:10" ht="25.5" customHeight="1" x14ac:dyDescent="0.2">
      <c r="A55" s="77" t="s">
        <v>116</v>
      </c>
      <c r="B55" s="93" t="s">
        <v>118</v>
      </c>
      <c r="C55" s="69">
        <v>207652.60500000001</v>
      </c>
      <c r="D55" s="69"/>
      <c r="E55" s="69"/>
      <c r="F55" s="69"/>
      <c r="G55" s="69"/>
      <c r="H55" s="10">
        <f t="shared" ref="H55:H58" si="18">E55-C55</f>
        <v>-207652.60500000001</v>
      </c>
      <c r="I55" s="68">
        <f t="shared" ref="I55:I58" si="19">E55-D55</f>
        <v>0</v>
      </c>
      <c r="J55" s="76"/>
    </row>
    <row r="56" spans="1:10" ht="61.5" customHeight="1" x14ac:dyDescent="0.2">
      <c r="A56" s="77" t="s">
        <v>154</v>
      </c>
      <c r="B56" s="93" t="s">
        <v>155</v>
      </c>
      <c r="C56" s="69"/>
      <c r="D56" s="69"/>
      <c r="E56" s="69">
        <v>840.245</v>
      </c>
      <c r="F56" s="69"/>
      <c r="G56" s="69"/>
      <c r="H56" s="10">
        <f t="shared" ref="H56" si="20">E56-C56</f>
        <v>840.245</v>
      </c>
      <c r="I56" s="68">
        <f t="shared" ref="I56" si="21">E56-D56</f>
        <v>840.245</v>
      </c>
      <c r="J56" s="76"/>
    </row>
    <row r="57" spans="1:10" ht="36.75" customHeight="1" x14ac:dyDescent="0.2">
      <c r="A57" s="77" t="s">
        <v>130</v>
      </c>
      <c r="B57" s="93" t="s">
        <v>132</v>
      </c>
      <c r="C57" s="79">
        <v>159640.6</v>
      </c>
      <c r="D57" s="79">
        <v>564885.37100000004</v>
      </c>
      <c r="E57" s="79">
        <v>199809</v>
      </c>
      <c r="F57" s="79"/>
      <c r="G57" s="79"/>
      <c r="H57" s="10">
        <f t="shared" si="18"/>
        <v>40168.399999999994</v>
      </c>
      <c r="I57" s="68">
        <f t="shared" si="19"/>
        <v>-365076.37100000004</v>
      </c>
      <c r="J57" s="76"/>
    </row>
    <row r="58" spans="1:10" ht="36.75" customHeight="1" x14ac:dyDescent="0.2">
      <c r="A58" s="77" t="s">
        <v>117</v>
      </c>
      <c r="B58" s="93" t="s">
        <v>119</v>
      </c>
      <c r="C58" s="69"/>
      <c r="D58" s="69"/>
      <c r="E58" s="69"/>
      <c r="F58" s="69">
        <v>1722.056</v>
      </c>
      <c r="G58" s="69">
        <v>1743.316</v>
      </c>
      <c r="H58" s="10">
        <f t="shared" si="18"/>
        <v>0</v>
      </c>
      <c r="I58" s="68">
        <f t="shared" si="19"/>
        <v>0</v>
      </c>
      <c r="J58" s="76"/>
    </row>
    <row r="59" spans="1:10" ht="24" customHeight="1" x14ac:dyDescent="0.2">
      <c r="A59" s="73" t="s">
        <v>133</v>
      </c>
      <c r="B59" s="100" t="s">
        <v>134</v>
      </c>
      <c r="C59" s="79">
        <v>2176.6</v>
      </c>
      <c r="D59" s="79">
        <v>3771.6039999999998</v>
      </c>
      <c r="E59" s="79">
        <v>6508.4769999999999</v>
      </c>
      <c r="F59" s="79">
        <v>4999.3599999999997</v>
      </c>
      <c r="G59" s="79">
        <v>2667.2719999999999</v>
      </c>
      <c r="H59" s="10">
        <f t="shared" ref="H59:H61" si="22">E59-C59</f>
        <v>4331.8770000000004</v>
      </c>
      <c r="I59" s="68">
        <f t="shared" ref="I59:I61" si="23">E59-D59</f>
        <v>2736.873</v>
      </c>
      <c r="J59" s="76"/>
    </row>
    <row r="60" spans="1:10" ht="24.75" customHeight="1" x14ac:dyDescent="0.2">
      <c r="A60" s="73" t="s">
        <v>120</v>
      </c>
      <c r="B60" s="102" t="s">
        <v>122</v>
      </c>
      <c r="C60" s="69"/>
      <c r="D60" s="69">
        <v>5177.5479999999998</v>
      </c>
      <c r="E60" s="69"/>
      <c r="F60" s="69"/>
      <c r="G60" s="69"/>
      <c r="H60" s="10">
        <f t="shared" si="22"/>
        <v>0</v>
      </c>
      <c r="I60" s="68">
        <f t="shared" si="23"/>
        <v>-5177.5479999999998</v>
      </c>
      <c r="J60" s="76"/>
    </row>
    <row r="61" spans="1:10" ht="39" customHeight="1" x14ac:dyDescent="0.2">
      <c r="A61" s="73" t="s">
        <v>135</v>
      </c>
      <c r="B61" s="101" t="s">
        <v>136</v>
      </c>
      <c r="C61" s="69"/>
      <c r="D61" s="69">
        <v>571545.95299999998</v>
      </c>
      <c r="E61" s="69">
        <v>958038.77399999998</v>
      </c>
      <c r="F61" s="69">
        <v>88719.087</v>
      </c>
      <c r="G61" s="69">
        <v>109231.648</v>
      </c>
      <c r="H61" s="10">
        <f t="shared" si="22"/>
        <v>958038.77399999998</v>
      </c>
      <c r="I61" s="68">
        <f t="shared" si="23"/>
        <v>386492.821</v>
      </c>
      <c r="J61" s="76"/>
    </row>
    <row r="62" spans="1:10" ht="25.5" customHeight="1" x14ac:dyDescent="0.2">
      <c r="A62" s="73" t="s">
        <v>121</v>
      </c>
      <c r="B62" s="80" t="s">
        <v>123</v>
      </c>
      <c r="C62" s="69">
        <v>41023.523999999998</v>
      </c>
      <c r="D62" s="69">
        <v>30873.571</v>
      </c>
      <c r="E62" s="69">
        <v>18951.673999999999</v>
      </c>
      <c r="F62" s="69">
        <v>18951.673999999999</v>
      </c>
      <c r="G62" s="69">
        <v>18951.673999999999</v>
      </c>
      <c r="H62" s="10">
        <f t="shared" ref="H62:H63" si="24">E62-C62</f>
        <v>-22071.85</v>
      </c>
      <c r="I62" s="68">
        <f t="shared" ref="I62:I63" si="25">E62-D62</f>
        <v>-11921.897000000001</v>
      </c>
      <c r="J62" s="76"/>
    </row>
    <row r="63" spans="1:10" ht="24" customHeight="1" x14ac:dyDescent="0.2">
      <c r="A63" s="73" t="s">
        <v>137</v>
      </c>
      <c r="B63" s="80" t="s">
        <v>139</v>
      </c>
      <c r="C63" s="69">
        <v>40079.466999999997</v>
      </c>
      <c r="D63" s="69">
        <v>24567.111000000001</v>
      </c>
      <c r="E63" s="69">
        <v>7463.3429999999998</v>
      </c>
      <c r="F63" s="69"/>
      <c r="G63" s="69"/>
      <c r="H63" s="10">
        <f t="shared" si="24"/>
        <v>-32616.123999999996</v>
      </c>
      <c r="I63" s="68">
        <f t="shared" si="25"/>
        <v>-17103.768</v>
      </c>
      <c r="J63" s="76"/>
    </row>
    <row r="64" spans="1:10" ht="45" customHeight="1" x14ac:dyDescent="0.2">
      <c r="A64" s="73" t="s">
        <v>138</v>
      </c>
      <c r="B64" s="102" t="s">
        <v>140</v>
      </c>
      <c r="C64" s="69">
        <v>262500.09700000001</v>
      </c>
      <c r="D64" s="69">
        <v>339016.27799999999</v>
      </c>
      <c r="E64" s="69"/>
      <c r="F64" s="69"/>
      <c r="G64" s="69"/>
      <c r="H64" s="10">
        <f t="shared" si="15"/>
        <v>-262500.09700000001</v>
      </c>
      <c r="I64" s="68">
        <f t="shared" si="13"/>
        <v>-339016.27799999999</v>
      </c>
      <c r="J64" s="76"/>
    </row>
    <row r="65" spans="1:10" ht="24" customHeight="1" x14ac:dyDescent="0.2">
      <c r="A65" s="111" t="s">
        <v>174</v>
      </c>
      <c r="B65" s="103" t="s">
        <v>175</v>
      </c>
      <c r="C65" s="69">
        <v>105201.327</v>
      </c>
      <c r="D65" s="69"/>
      <c r="E65" s="69"/>
      <c r="F65" s="69"/>
      <c r="G65" s="69"/>
      <c r="H65" s="10">
        <f t="shared" si="15"/>
        <v>-105201.327</v>
      </c>
      <c r="I65" s="68">
        <f t="shared" si="13"/>
        <v>0</v>
      </c>
      <c r="J65" s="76"/>
    </row>
    <row r="66" spans="1:10" x14ac:dyDescent="0.2">
      <c r="A66" s="28" t="s">
        <v>88</v>
      </c>
      <c r="B66" s="48" t="s">
        <v>89</v>
      </c>
      <c r="C66" s="10">
        <v>27258.374</v>
      </c>
      <c r="D66" s="10">
        <v>103583.72</v>
      </c>
      <c r="E66" s="10">
        <v>28503.764999999999</v>
      </c>
      <c r="F66" s="10">
        <v>564.13800000000003</v>
      </c>
      <c r="G66" s="10">
        <v>564.49800000000005</v>
      </c>
      <c r="H66" s="10">
        <f t="shared" si="15"/>
        <v>1245.3909999999996</v>
      </c>
      <c r="I66" s="68">
        <f t="shared" si="13"/>
        <v>-75079.955000000002</v>
      </c>
      <c r="J66" s="59"/>
    </row>
    <row r="67" spans="1:10" ht="21" x14ac:dyDescent="0.2">
      <c r="A67" s="44" t="s">
        <v>90</v>
      </c>
      <c r="B67" s="45" t="s">
        <v>91</v>
      </c>
      <c r="C67" s="57">
        <f>C68+SUM(C83:C89)</f>
        <v>744261.74800000002</v>
      </c>
      <c r="D67" s="57">
        <f>D68+SUM(D83:D89)</f>
        <v>1155798.3650000002</v>
      </c>
      <c r="E67" s="57">
        <f>E68+SUM(E83:E89)</f>
        <v>1170857.405</v>
      </c>
      <c r="F67" s="57">
        <f>F68+SUM(F83:F89)</f>
        <v>1190154.2679999999</v>
      </c>
      <c r="G67" s="57">
        <f>G68+SUM(G83:G89)</f>
        <v>1239733.176</v>
      </c>
      <c r="H67" s="57">
        <f>E67-C67</f>
        <v>426595.65700000001</v>
      </c>
      <c r="I67" s="57">
        <f>I68+I83+I84+I85+I89</f>
        <v>14407.346999999925</v>
      </c>
      <c r="J67" s="59"/>
    </row>
    <row r="68" spans="1:10" ht="22.5" x14ac:dyDescent="0.2">
      <c r="A68" s="28" t="s">
        <v>111</v>
      </c>
      <c r="B68" s="48" t="s">
        <v>92</v>
      </c>
      <c r="C68" s="10">
        <f>SUM(C69:C82)</f>
        <v>686871.76</v>
      </c>
      <c r="D68" s="10">
        <f>SUM(D69:D82)</f>
        <v>1088839.7180000001</v>
      </c>
      <c r="E68" s="10">
        <f>SUM(E69:E82)</f>
        <v>1098703.513</v>
      </c>
      <c r="F68" s="10">
        <f>SUM(F69:F82)</f>
        <v>1116651.706</v>
      </c>
      <c r="G68" s="10">
        <f>SUM(G69:G82)</f>
        <v>1164994.054</v>
      </c>
      <c r="H68" s="10">
        <f t="shared" ref="H68:H89" si="26">E68-C68</f>
        <v>411831.75300000003</v>
      </c>
      <c r="I68" s="68">
        <f t="shared" si="13"/>
        <v>9863.7949999999255</v>
      </c>
      <c r="J68" s="59"/>
    </row>
    <row r="69" spans="1:10" ht="38.25" customHeight="1" x14ac:dyDescent="0.25">
      <c r="A69" s="49" t="s">
        <v>93</v>
      </c>
      <c r="B69" s="50" t="s">
        <v>92</v>
      </c>
      <c r="C69" s="78">
        <v>383478.315</v>
      </c>
      <c r="D69" s="78">
        <v>624478.85900000005</v>
      </c>
      <c r="E69" s="106">
        <v>675502.34299999999</v>
      </c>
      <c r="F69" s="106">
        <v>718273.13199999998</v>
      </c>
      <c r="G69" s="106">
        <v>761627.45400000003</v>
      </c>
      <c r="H69" s="14">
        <f t="shared" si="26"/>
        <v>292024.02799999999</v>
      </c>
      <c r="I69" s="71">
        <f t="shared" si="13"/>
        <v>51023.483999999939</v>
      </c>
      <c r="J69" s="59"/>
    </row>
    <row r="70" spans="1:10" ht="33.75" x14ac:dyDescent="0.25">
      <c r="A70" s="112" t="s">
        <v>176</v>
      </c>
      <c r="B70" s="50" t="s">
        <v>92</v>
      </c>
      <c r="C70" s="107">
        <v>33230.75</v>
      </c>
      <c r="D70" s="107">
        <v>33790.9</v>
      </c>
      <c r="E70" s="107">
        <v>34568.65</v>
      </c>
      <c r="F70" s="107">
        <v>34568.65</v>
      </c>
      <c r="G70" s="107">
        <v>34568.65</v>
      </c>
      <c r="H70" s="14">
        <f t="shared" si="26"/>
        <v>1337.9000000000015</v>
      </c>
      <c r="I70" s="71">
        <f t="shared" si="13"/>
        <v>777.75</v>
      </c>
      <c r="J70" s="59"/>
    </row>
    <row r="71" spans="1:10" ht="16.5" customHeight="1" x14ac:dyDescent="0.25">
      <c r="A71" s="112" t="s">
        <v>177</v>
      </c>
      <c r="B71" s="50" t="s">
        <v>92</v>
      </c>
      <c r="C71" s="107">
        <v>830.90899999999999</v>
      </c>
      <c r="D71" s="107">
        <v>875.17899999999997</v>
      </c>
      <c r="E71" s="107">
        <v>1111.5899999999999</v>
      </c>
      <c r="F71" s="107">
        <v>1153.454</v>
      </c>
      <c r="G71" s="107">
        <v>1196.9929999999999</v>
      </c>
      <c r="H71" s="14">
        <f t="shared" si="26"/>
        <v>280.68099999999993</v>
      </c>
      <c r="I71" s="71">
        <f t="shared" si="13"/>
        <v>236.41099999999994</v>
      </c>
      <c r="J71" s="59"/>
    </row>
    <row r="72" spans="1:10" ht="22.5" customHeight="1" x14ac:dyDescent="0.25">
      <c r="A72" s="113" t="s">
        <v>178</v>
      </c>
      <c r="B72" s="50" t="s">
        <v>92</v>
      </c>
      <c r="C72" s="106">
        <v>2158.3490000000002</v>
      </c>
      <c r="D72" s="106">
        <v>4095.866</v>
      </c>
      <c r="E72" s="106">
        <v>7874.1</v>
      </c>
      <c r="F72" s="106">
        <v>3390.165</v>
      </c>
      <c r="G72" s="106">
        <v>3390.165</v>
      </c>
      <c r="H72" s="14">
        <f t="shared" si="26"/>
        <v>5715.7510000000002</v>
      </c>
      <c r="I72" s="71">
        <f t="shared" si="13"/>
        <v>3778.2340000000004</v>
      </c>
      <c r="J72" s="59"/>
    </row>
    <row r="73" spans="1:10" ht="33.75" x14ac:dyDescent="0.25">
      <c r="A73" s="113" t="s">
        <v>179</v>
      </c>
      <c r="B73" s="50" t="s">
        <v>92</v>
      </c>
      <c r="C73" s="106">
        <v>5.0000000000000001E-3</v>
      </c>
      <c r="D73" s="106">
        <v>1.4E-2</v>
      </c>
      <c r="E73" s="106">
        <v>1.9E-2</v>
      </c>
      <c r="F73" s="106">
        <v>0.02</v>
      </c>
      <c r="G73" s="106">
        <v>2.1000000000000001E-2</v>
      </c>
      <c r="H73" s="14">
        <f t="shared" si="26"/>
        <v>1.3999999999999999E-2</v>
      </c>
      <c r="I73" s="71">
        <f t="shared" si="13"/>
        <v>4.9999999999999992E-3</v>
      </c>
      <c r="J73" s="59"/>
    </row>
    <row r="74" spans="1:10" ht="22.5" x14ac:dyDescent="0.25">
      <c r="A74" s="113" t="s">
        <v>180</v>
      </c>
      <c r="B74" s="50" t="s">
        <v>92</v>
      </c>
      <c r="C74" s="106">
        <v>1993.202</v>
      </c>
      <c r="D74" s="106">
        <v>2085.1010000000001</v>
      </c>
      <c r="E74" s="106">
        <v>2085.1010000000001</v>
      </c>
      <c r="F74" s="106">
        <v>2085.1010000000001</v>
      </c>
      <c r="G74" s="106">
        <v>2085.1010000000001</v>
      </c>
      <c r="H74" s="14">
        <f t="shared" si="26"/>
        <v>91.899000000000115</v>
      </c>
      <c r="I74" s="71">
        <f t="shared" si="13"/>
        <v>0</v>
      </c>
      <c r="J74" s="59"/>
    </row>
    <row r="75" spans="1:10" ht="22.5" x14ac:dyDescent="0.25">
      <c r="A75" s="114" t="s">
        <v>181</v>
      </c>
      <c r="B75" s="50" t="s">
        <v>92</v>
      </c>
      <c r="C75" s="106">
        <v>5243.5540000000001</v>
      </c>
      <c r="D75" s="106">
        <v>7840</v>
      </c>
      <c r="E75" s="106">
        <v>8700</v>
      </c>
      <c r="F75" s="106">
        <v>4160</v>
      </c>
      <c r="G75" s="106"/>
      <c r="H75" s="14">
        <f t="shared" si="26"/>
        <v>3456.4459999999999</v>
      </c>
      <c r="I75" s="71">
        <f t="shared" si="13"/>
        <v>860</v>
      </c>
      <c r="J75" s="59"/>
    </row>
    <row r="76" spans="1:10" ht="22.5" customHeight="1" x14ac:dyDescent="0.25">
      <c r="A76" s="114" t="s">
        <v>182</v>
      </c>
      <c r="B76" s="50" t="s">
        <v>92</v>
      </c>
      <c r="C76" s="106">
        <v>7818.3</v>
      </c>
      <c r="D76" s="106">
        <v>12672.65</v>
      </c>
      <c r="E76" s="106">
        <v>12761.05</v>
      </c>
      <c r="F76" s="106">
        <v>12761.05</v>
      </c>
      <c r="G76" s="106">
        <v>12761.05</v>
      </c>
      <c r="H76" s="14">
        <f t="shared" si="26"/>
        <v>4942.7499999999991</v>
      </c>
      <c r="I76" s="71">
        <f t="shared" si="13"/>
        <v>88.399999999999636</v>
      </c>
      <c r="J76" s="59"/>
    </row>
    <row r="77" spans="1:10" ht="22.5" x14ac:dyDescent="0.25">
      <c r="A77" s="114" t="s">
        <v>156</v>
      </c>
      <c r="B77" s="50" t="s">
        <v>92</v>
      </c>
      <c r="C77" s="106"/>
      <c r="D77" s="106">
        <v>3.387</v>
      </c>
      <c r="E77" s="106">
        <v>3.387</v>
      </c>
      <c r="F77" s="106">
        <v>3.387</v>
      </c>
      <c r="G77" s="106">
        <v>3.387</v>
      </c>
      <c r="H77" s="14">
        <f t="shared" si="26"/>
        <v>3.387</v>
      </c>
      <c r="I77" s="71">
        <f t="shared" si="13"/>
        <v>0</v>
      </c>
      <c r="J77" s="59"/>
    </row>
    <row r="78" spans="1:10" ht="36" customHeight="1" x14ac:dyDescent="0.25">
      <c r="A78" s="115" t="s">
        <v>94</v>
      </c>
      <c r="B78" s="50" t="s">
        <v>92</v>
      </c>
      <c r="C78" s="106">
        <v>19383.951000000001</v>
      </c>
      <c r="D78" s="106">
        <v>135459.35999999999</v>
      </c>
      <c r="E78" s="106">
        <v>45458.642</v>
      </c>
      <c r="F78" s="106">
        <v>12115.934999999999</v>
      </c>
      <c r="G78" s="106">
        <v>3035.1149999999998</v>
      </c>
      <c r="H78" s="14">
        <f t="shared" si="26"/>
        <v>26074.690999999999</v>
      </c>
      <c r="I78" s="71">
        <f t="shared" si="13"/>
        <v>-90000.717999999993</v>
      </c>
      <c r="J78" s="59"/>
    </row>
    <row r="79" spans="1:10" ht="22.5" x14ac:dyDescent="0.25">
      <c r="A79" s="115" t="s">
        <v>107</v>
      </c>
      <c r="B79" s="50" t="s">
        <v>144</v>
      </c>
      <c r="C79" s="106">
        <v>3900.4369999999999</v>
      </c>
      <c r="D79" s="106">
        <v>4107.6670000000004</v>
      </c>
      <c r="E79" s="106">
        <v>5214.3109999999997</v>
      </c>
      <c r="F79" s="106">
        <v>5410.2759999999998</v>
      </c>
      <c r="G79" s="106">
        <v>5614.08</v>
      </c>
      <c r="H79" s="14">
        <f t="shared" si="26"/>
        <v>1313.8739999999998</v>
      </c>
      <c r="I79" s="71">
        <f t="shared" ref="I79:I81" si="27">E79-D79</f>
        <v>1106.6439999999993</v>
      </c>
      <c r="J79" s="59"/>
    </row>
    <row r="80" spans="1:10" ht="33.75" x14ac:dyDescent="0.25">
      <c r="A80" s="116" t="s">
        <v>183</v>
      </c>
      <c r="B80" s="50" t="s">
        <v>92</v>
      </c>
      <c r="C80" s="106">
        <v>195895.95</v>
      </c>
      <c r="D80" s="106">
        <v>231235.51300000001</v>
      </c>
      <c r="E80" s="106">
        <v>263855.73599999998</v>
      </c>
      <c r="F80" s="106">
        <v>279947.967</v>
      </c>
      <c r="G80" s="106">
        <v>296292.321</v>
      </c>
      <c r="H80" s="14">
        <f t="shared" si="26"/>
        <v>67959.785999999964</v>
      </c>
      <c r="I80" s="71">
        <f t="shared" si="27"/>
        <v>32620.222999999969</v>
      </c>
      <c r="J80" s="59"/>
    </row>
    <row r="81" spans="1:10" ht="45" x14ac:dyDescent="0.25">
      <c r="A81" s="115" t="s">
        <v>184</v>
      </c>
      <c r="B81" s="50" t="s">
        <v>144</v>
      </c>
      <c r="C81" s="106">
        <v>32938.038</v>
      </c>
      <c r="D81" s="106">
        <v>32057.289000000001</v>
      </c>
      <c r="E81" s="106">
        <v>41568.584000000003</v>
      </c>
      <c r="F81" s="106">
        <v>42782.569000000003</v>
      </c>
      <c r="G81" s="106">
        <v>44419.716999999997</v>
      </c>
      <c r="H81" s="14">
        <f t="shared" ref="H81" si="28">E81-C81</f>
        <v>8630.5460000000021</v>
      </c>
      <c r="I81" s="71">
        <f t="shared" si="27"/>
        <v>9511.2950000000019</v>
      </c>
      <c r="J81" s="59"/>
    </row>
    <row r="82" spans="1:10" ht="101.25" x14ac:dyDescent="0.25">
      <c r="A82" s="114" t="s">
        <v>141</v>
      </c>
      <c r="B82" s="50" t="s">
        <v>144</v>
      </c>
      <c r="C82" s="106"/>
      <c r="D82" s="106">
        <v>137.93299999999999</v>
      </c>
      <c r="E82" s="106"/>
      <c r="F82" s="106"/>
      <c r="G82" s="106"/>
      <c r="H82" s="14">
        <f t="shared" si="26"/>
        <v>0</v>
      </c>
      <c r="I82" s="71">
        <f t="shared" si="13"/>
        <v>-137.93299999999999</v>
      </c>
      <c r="J82" s="59"/>
    </row>
    <row r="83" spans="1:10" ht="48.75" customHeight="1" x14ac:dyDescent="0.2">
      <c r="A83" s="46" t="s">
        <v>95</v>
      </c>
      <c r="B83" s="47" t="s">
        <v>145</v>
      </c>
      <c r="C83" s="108">
        <v>8681.4290000000001</v>
      </c>
      <c r="D83" s="108">
        <v>9771.5149999999994</v>
      </c>
      <c r="E83" s="108">
        <v>13484.752</v>
      </c>
      <c r="F83" s="108">
        <v>14020.739</v>
      </c>
      <c r="G83" s="108">
        <v>14582.249</v>
      </c>
      <c r="H83" s="10">
        <f t="shared" si="26"/>
        <v>4803.3230000000003</v>
      </c>
      <c r="I83" s="68">
        <f t="shared" si="13"/>
        <v>3713.237000000001</v>
      </c>
      <c r="J83" s="59"/>
    </row>
    <row r="84" spans="1:10" ht="45" x14ac:dyDescent="0.2">
      <c r="A84" s="94" t="s">
        <v>124</v>
      </c>
      <c r="B84" s="47" t="s">
        <v>146</v>
      </c>
      <c r="C84" s="108">
        <v>18376.169999999998</v>
      </c>
      <c r="D84" s="108">
        <v>17474.7</v>
      </c>
      <c r="E84" s="108">
        <v>18161.64</v>
      </c>
      <c r="F84" s="108">
        <v>18161.64</v>
      </c>
      <c r="G84" s="108">
        <v>18161.64</v>
      </c>
      <c r="H84" s="10">
        <f t="shared" si="26"/>
        <v>-214.52999999999884</v>
      </c>
      <c r="I84" s="68">
        <f t="shared" si="13"/>
        <v>686.93999999999869</v>
      </c>
      <c r="J84" s="59"/>
    </row>
    <row r="85" spans="1:10" ht="45" x14ac:dyDescent="0.2">
      <c r="A85" s="46" t="s">
        <v>96</v>
      </c>
      <c r="B85" s="47" t="s">
        <v>147</v>
      </c>
      <c r="C85" s="109">
        <v>390.28699999999998</v>
      </c>
      <c r="D85" s="109">
        <v>7.5430000000000001</v>
      </c>
      <c r="E85" s="109">
        <v>8.3249999999999993</v>
      </c>
      <c r="F85" s="109">
        <v>7.4139999999999997</v>
      </c>
      <c r="G85" s="109">
        <v>7.4139999999999997</v>
      </c>
      <c r="H85" s="10">
        <f t="shared" si="26"/>
        <v>-381.96199999999999</v>
      </c>
      <c r="I85" s="68">
        <f t="shared" si="13"/>
        <v>0.78199999999999914</v>
      </c>
      <c r="J85" s="59"/>
    </row>
    <row r="86" spans="1:10" ht="45" x14ac:dyDescent="0.2">
      <c r="A86" s="81" t="s">
        <v>110</v>
      </c>
      <c r="B86" s="47" t="s">
        <v>148</v>
      </c>
      <c r="C86" s="108">
        <v>24942.400000000001</v>
      </c>
      <c r="D86" s="108">
        <v>34492.15</v>
      </c>
      <c r="E86" s="108">
        <v>34492.15</v>
      </c>
      <c r="F86" s="108">
        <v>35084.6</v>
      </c>
      <c r="G86" s="108">
        <v>35529.660000000003</v>
      </c>
      <c r="H86" s="10">
        <f t="shared" si="26"/>
        <v>9549.75</v>
      </c>
      <c r="I86" s="68">
        <f t="shared" si="13"/>
        <v>0</v>
      </c>
      <c r="J86" s="59"/>
    </row>
    <row r="87" spans="1:10" ht="27.75" customHeight="1" x14ac:dyDescent="0.2">
      <c r="A87" s="46" t="s">
        <v>97</v>
      </c>
      <c r="B87" s="47" t="s">
        <v>149</v>
      </c>
      <c r="C87" s="109">
        <v>2372.02</v>
      </c>
      <c r="D87" s="109">
        <v>2282.2979999999998</v>
      </c>
      <c r="E87" s="109">
        <v>2383.482</v>
      </c>
      <c r="F87" s="109">
        <v>2461.61</v>
      </c>
      <c r="G87" s="109">
        <v>2542.8629999999998</v>
      </c>
      <c r="H87" s="10">
        <f t="shared" ref="H87" si="29">E87-C87</f>
        <v>11.461999999999989</v>
      </c>
      <c r="I87" s="68">
        <f t="shared" ref="I87" si="30">E87-D87</f>
        <v>101.1840000000002</v>
      </c>
      <c r="J87" s="59"/>
    </row>
    <row r="88" spans="1:10" ht="22.5" x14ac:dyDescent="0.2">
      <c r="A88" s="81" t="s">
        <v>125</v>
      </c>
      <c r="B88" s="47" t="s">
        <v>150</v>
      </c>
      <c r="C88" s="108">
        <v>2097.3130000000001</v>
      </c>
      <c r="D88" s="108">
        <v>2393.6509999999998</v>
      </c>
      <c r="E88" s="108">
        <v>2944.16</v>
      </c>
      <c r="F88" s="108">
        <v>3061.9259999999999</v>
      </c>
      <c r="G88" s="108">
        <v>3184.4029999999998</v>
      </c>
      <c r="H88" s="10">
        <f t="shared" ref="H88" si="31">E88-C88</f>
        <v>846.84699999999975</v>
      </c>
      <c r="I88" s="68">
        <f t="shared" ref="I88" si="32">E88-D88</f>
        <v>550.50900000000001</v>
      </c>
      <c r="J88" s="59"/>
    </row>
    <row r="89" spans="1:10" ht="22.5" x14ac:dyDescent="0.2">
      <c r="A89" s="46" t="s">
        <v>126</v>
      </c>
      <c r="B89" s="47" t="s">
        <v>151</v>
      </c>
      <c r="C89" s="108">
        <v>530.36900000000003</v>
      </c>
      <c r="D89" s="108">
        <v>536.79</v>
      </c>
      <c r="E89" s="108">
        <v>679.38300000000004</v>
      </c>
      <c r="F89" s="108">
        <v>704.63300000000004</v>
      </c>
      <c r="G89" s="108">
        <v>730.89300000000003</v>
      </c>
      <c r="H89" s="10">
        <f t="shared" si="26"/>
        <v>149.01400000000001</v>
      </c>
      <c r="I89" s="68">
        <f t="shared" si="13"/>
        <v>142.59300000000007</v>
      </c>
      <c r="J89" s="59"/>
    </row>
    <row r="90" spans="1:10" x14ac:dyDescent="0.2">
      <c r="A90" s="44" t="s">
        <v>98</v>
      </c>
      <c r="B90" s="45" t="s">
        <v>99</v>
      </c>
      <c r="C90" s="57">
        <f>SUM(C91:C94)</f>
        <v>157614.81700000001</v>
      </c>
      <c r="D90" s="57">
        <f>SUM(D91:D94)</f>
        <v>175920.48699999999</v>
      </c>
      <c r="E90" s="57">
        <f>SUM(E91:E94)</f>
        <v>140589.30900000001</v>
      </c>
      <c r="F90" s="57">
        <f>SUM(F91:F94)</f>
        <v>140589.30900000001</v>
      </c>
      <c r="G90" s="57">
        <f>SUM(G91:G94)</f>
        <v>140589.30900000001</v>
      </c>
      <c r="H90" s="57">
        <f>E90-C90</f>
        <v>-17025.508000000002</v>
      </c>
      <c r="I90" s="57">
        <f>SUM(I93:I94)</f>
        <v>-31755</v>
      </c>
      <c r="J90" s="59"/>
    </row>
    <row r="91" spans="1:10" ht="45" x14ac:dyDescent="0.2">
      <c r="A91" s="104" t="s">
        <v>142</v>
      </c>
      <c r="B91" s="105" t="s">
        <v>143</v>
      </c>
      <c r="C91" s="75">
        <v>6653.3040000000001</v>
      </c>
      <c r="D91" s="75">
        <v>6261</v>
      </c>
      <c r="E91" s="79">
        <v>0</v>
      </c>
      <c r="F91" s="79">
        <v>0</v>
      </c>
      <c r="G91" s="79">
        <v>0</v>
      </c>
      <c r="H91" s="10">
        <f t="shared" ref="H91" si="33">E91-C91</f>
        <v>-6653.3040000000001</v>
      </c>
      <c r="I91" s="68">
        <f t="shared" si="13"/>
        <v>-6261</v>
      </c>
      <c r="J91" s="59"/>
    </row>
    <row r="92" spans="1:10" ht="63.75" customHeight="1" x14ac:dyDescent="0.2">
      <c r="A92" s="117" t="s">
        <v>185</v>
      </c>
      <c r="B92" s="105" t="s">
        <v>186</v>
      </c>
      <c r="C92" s="75"/>
      <c r="D92" s="75">
        <v>654.48699999999997</v>
      </c>
      <c r="E92" s="79">
        <v>3339.3090000000002</v>
      </c>
      <c r="F92" s="79">
        <v>3339.3090000000002</v>
      </c>
      <c r="G92" s="79">
        <v>3339.3090000000002</v>
      </c>
      <c r="H92" s="10">
        <f t="shared" ref="H92:H94" si="34">E92-C92</f>
        <v>3339.3090000000002</v>
      </c>
      <c r="I92" s="68">
        <f t="shared" si="13"/>
        <v>2684.8220000000001</v>
      </c>
      <c r="J92" s="59"/>
    </row>
    <row r="93" spans="1:10" ht="45" x14ac:dyDescent="0.2">
      <c r="A93" s="46" t="s">
        <v>108</v>
      </c>
      <c r="B93" s="80" t="s">
        <v>152</v>
      </c>
      <c r="C93" s="79">
        <v>27140</v>
      </c>
      <c r="D93" s="79">
        <v>31005</v>
      </c>
      <c r="E93" s="118">
        <v>29250</v>
      </c>
      <c r="F93" s="118">
        <v>29250</v>
      </c>
      <c r="G93" s="118">
        <v>29250</v>
      </c>
      <c r="H93" s="10">
        <f t="shared" si="34"/>
        <v>2110</v>
      </c>
      <c r="I93" s="68">
        <f t="shared" si="13"/>
        <v>-1755</v>
      </c>
      <c r="J93" s="59"/>
    </row>
    <row r="94" spans="1:10" ht="51" customHeight="1" x14ac:dyDescent="0.2">
      <c r="A94" s="46" t="s">
        <v>109</v>
      </c>
      <c r="B94" s="80" t="s">
        <v>153</v>
      </c>
      <c r="C94" s="79">
        <v>123821.51300000001</v>
      </c>
      <c r="D94" s="79">
        <v>138000</v>
      </c>
      <c r="E94" s="118">
        <v>108000</v>
      </c>
      <c r="F94" s="118">
        <v>108000</v>
      </c>
      <c r="G94" s="118">
        <v>108000</v>
      </c>
      <c r="H94" s="10">
        <f t="shared" si="34"/>
        <v>-15821.513000000006</v>
      </c>
      <c r="I94" s="68">
        <f t="shared" si="13"/>
        <v>-30000</v>
      </c>
      <c r="J94" s="59"/>
    </row>
    <row r="95" spans="1:10" ht="27" customHeight="1" x14ac:dyDescent="0.2">
      <c r="A95" s="98" t="s">
        <v>128</v>
      </c>
      <c r="B95" s="97" t="s">
        <v>127</v>
      </c>
      <c r="C95" s="96">
        <v>6730</v>
      </c>
      <c r="D95" s="96">
        <v>3850.8310000000001</v>
      </c>
      <c r="E95" s="96">
        <v>0</v>
      </c>
      <c r="F95" s="96">
        <v>0</v>
      </c>
      <c r="G95" s="96">
        <v>0</v>
      </c>
      <c r="H95" s="95">
        <f>E95-C95</f>
        <v>-6730</v>
      </c>
      <c r="I95" s="67">
        <f t="shared" ref="I95" si="35">E95-D95</f>
        <v>-3850.8310000000001</v>
      </c>
      <c r="J95" s="59"/>
    </row>
    <row r="96" spans="1:10" ht="51" x14ac:dyDescent="0.2">
      <c r="A96" s="51" t="s">
        <v>100</v>
      </c>
      <c r="B96" s="52" t="s">
        <v>101</v>
      </c>
      <c r="C96" s="70">
        <v>-429.68400000000003</v>
      </c>
      <c r="D96" s="70"/>
      <c r="E96" s="70"/>
      <c r="F96" s="70"/>
      <c r="G96" s="70"/>
      <c r="H96" s="57">
        <f>E96-C96</f>
        <v>429.68400000000003</v>
      </c>
      <c r="I96" s="67">
        <f t="shared" si="13"/>
        <v>0</v>
      </c>
      <c r="J96" s="59"/>
    </row>
    <row r="97" spans="1:10" ht="15.75" x14ac:dyDescent="0.25">
      <c r="A97" s="53" t="s">
        <v>1</v>
      </c>
      <c r="B97" s="54" t="s">
        <v>2</v>
      </c>
      <c r="C97" s="58">
        <f>C8+C45</f>
        <v>2799823.6809999999</v>
      </c>
      <c r="D97" s="58">
        <f>D8+D45</f>
        <v>3816126.7920000004</v>
      </c>
      <c r="E97" s="58">
        <f>E8+E45</f>
        <v>3440788.9570000004</v>
      </c>
      <c r="F97" s="58">
        <f>F8+F45</f>
        <v>2342899.1859999998</v>
      </c>
      <c r="G97" s="58">
        <f>G8+G45</f>
        <v>2457625.1869999999</v>
      </c>
      <c r="H97" s="58">
        <f>E97-C97</f>
        <v>640965.27600000054</v>
      </c>
      <c r="I97" s="72">
        <f t="shared" si="13"/>
        <v>-375337.83499999996</v>
      </c>
      <c r="J97" s="59"/>
    </row>
  </sheetData>
  <mergeCells count="10">
    <mergeCell ref="A9:B9"/>
    <mergeCell ref="A22:B22"/>
    <mergeCell ref="D5:D6"/>
    <mergeCell ref="F5:G5"/>
    <mergeCell ref="A3:J3"/>
    <mergeCell ref="J5:J6"/>
    <mergeCell ref="A5:A6"/>
    <mergeCell ref="B5:B6"/>
    <mergeCell ref="C5:C6"/>
    <mergeCell ref="E5:E6"/>
  </mergeCells>
  <phoneticPr fontId="10" type="noConversion"/>
  <pageMargins left="0.47244094488188981" right="0.23622047244094491" top="0.27559055118110237" bottom="0.23622047244094491" header="0.35433070866141736" footer="0.23622047244094491"/>
  <pageSetup paperSize="9" scale="63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 в 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BIT-Vlad</dc:creator>
  <cp:lastModifiedBy>Elena</cp:lastModifiedBy>
  <cp:lastPrinted>2020-11-13T05:58:51Z</cp:lastPrinted>
  <dcterms:created xsi:type="dcterms:W3CDTF">2006-05-17T06:54:36Z</dcterms:created>
  <dcterms:modified xsi:type="dcterms:W3CDTF">2023-11-14T01:42:29Z</dcterms:modified>
</cp:coreProperties>
</file>