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 5" sheetId="14" r:id="rId1"/>
    <sheet name="прилож 6" sheetId="23" r:id="rId2"/>
  </sheets>
  <definedNames>
    <definedName name="_xlnm._FilterDatabase" localSheetId="0" hidden="1">'прилож 5'!$A$11:$I$643</definedName>
  </definedNames>
  <calcPr calcId="145621"/>
</workbook>
</file>

<file path=xl/calcChain.xml><?xml version="1.0" encoding="utf-8"?>
<calcChain xmlns="http://schemas.openxmlformats.org/spreadsheetml/2006/main">
  <c r="H579" i="14" l="1"/>
  <c r="H578" i="14" s="1"/>
  <c r="I579" i="14"/>
  <c r="I578" i="14" s="1"/>
  <c r="H511" i="14"/>
  <c r="H510" i="14" s="1"/>
  <c r="I511" i="14"/>
  <c r="I510" i="14" s="1"/>
  <c r="H500" i="14"/>
  <c r="H499" i="14" s="1"/>
  <c r="I500" i="14"/>
  <c r="I499" i="14" s="1"/>
  <c r="H408" i="14"/>
  <c r="H407" i="14" s="1"/>
  <c r="I408" i="14"/>
  <c r="I407" i="14" s="1"/>
  <c r="H387" i="14"/>
  <c r="H386" i="14" s="1"/>
  <c r="I387" i="14"/>
  <c r="I386" i="14" s="1"/>
  <c r="H365" i="14"/>
  <c r="H364" i="14" s="1"/>
  <c r="I365" i="14"/>
  <c r="I364" i="14" s="1"/>
  <c r="H295" i="14"/>
  <c r="H294" i="14" s="1"/>
  <c r="I295" i="14"/>
  <c r="I294" i="14" s="1"/>
  <c r="H260" i="14"/>
  <c r="H259" i="14" s="1"/>
  <c r="I260" i="14"/>
  <c r="I259" i="14" s="1"/>
  <c r="H248" i="14"/>
  <c r="H247" i="14" s="1"/>
  <c r="H246" i="14" s="1"/>
  <c r="I248" i="14"/>
  <c r="I247" i="14" s="1"/>
  <c r="I246" i="14" s="1"/>
  <c r="H185" i="14"/>
  <c r="H184" i="14" s="1"/>
  <c r="H183" i="14" s="1"/>
  <c r="I185" i="14"/>
  <c r="I184" i="14" s="1"/>
  <c r="I183" i="14" s="1"/>
  <c r="I211" i="14"/>
  <c r="H211" i="14"/>
  <c r="I213" i="14"/>
  <c r="H213" i="14"/>
  <c r="G196" i="14" l="1"/>
  <c r="G51" i="14" l="1"/>
  <c r="I481" i="14"/>
  <c r="H481" i="14"/>
  <c r="G481" i="14"/>
  <c r="H175" i="14" l="1"/>
  <c r="H174" i="14" s="1"/>
  <c r="H173" i="14" s="1"/>
  <c r="H172" i="14" s="1"/>
  <c r="I175" i="14"/>
  <c r="I174" i="14" s="1"/>
  <c r="I173" i="14" s="1"/>
  <c r="I172" i="14" s="1"/>
  <c r="G175" i="14"/>
  <c r="G174" i="14" s="1"/>
  <c r="G173" i="14" s="1"/>
  <c r="G172" i="14" s="1"/>
  <c r="G260" i="14"/>
  <c r="G259" i="14" s="1"/>
  <c r="I418" i="14" l="1"/>
  <c r="H418" i="14"/>
  <c r="G418" i="14"/>
  <c r="G403" i="14"/>
  <c r="G409" i="14"/>
  <c r="I403" i="14"/>
  <c r="H403" i="14"/>
  <c r="G515" i="14" l="1"/>
  <c r="H540" i="14"/>
  <c r="I540" i="14"/>
  <c r="G580" i="14" l="1"/>
  <c r="G579" i="14" s="1"/>
  <c r="G578" i="14" s="1"/>
  <c r="I568" i="14"/>
  <c r="H568" i="14"/>
  <c r="G568" i="14"/>
  <c r="I553" i="14"/>
  <c r="H553" i="14"/>
  <c r="G553" i="14"/>
  <c r="G116" i="14"/>
  <c r="G253" i="14"/>
  <c r="G211" i="14"/>
  <c r="G248" i="14"/>
  <c r="G247" i="14" s="1"/>
  <c r="G246" i="14" s="1"/>
  <c r="G210" i="14" l="1"/>
  <c r="G209" i="14" s="1"/>
  <c r="I210" i="14"/>
  <c r="I209" i="14" s="1"/>
  <c r="H210" i="14"/>
  <c r="H209" i="14" s="1"/>
  <c r="G66" i="14"/>
  <c r="G408" i="14" l="1"/>
  <c r="G407" i="14" s="1"/>
  <c r="H355" i="14"/>
  <c r="I355" i="14"/>
  <c r="G355" i="14"/>
  <c r="G339" i="14"/>
  <c r="G366" i="14"/>
  <c r="G369" i="14"/>
  <c r="H293" i="14" l="1"/>
  <c r="H292" i="14" s="1"/>
  <c r="I293" i="14"/>
  <c r="I292" i="14" s="1"/>
  <c r="G186" i="14" l="1"/>
  <c r="G252" i="14" l="1"/>
  <c r="G251" i="14" s="1"/>
  <c r="G250" i="14" s="1"/>
  <c r="H107" i="14" l="1"/>
  <c r="I107" i="14"/>
  <c r="H484" i="14" l="1"/>
  <c r="H483" i="14" s="1"/>
  <c r="H482" i="14" s="1"/>
  <c r="I484" i="14"/>
  <c r="I483" i="14" s="1"/>
  <c r="I482" i="14" s="1"/>
  <c r="G542" i="14"/>
  <c r="G541" i="14" s="1"/>
  <c r="G540" i="14" s="1"/>
  <c r="G484" i="14"/>
  <c r="G483" i="14" s="1"/>
  <c r="G482" i="14" s="1"/>
  <c r="G511" i="14" l="1"/>
  <c r="G510" i="14" s="1"/>
  <c r="G185" i="14"/>
  <c r="G184" i="14" s="1"/>
  <c r="G183" i="14" s="1"/>
  <c r="H374" i="14" l="1"/>
  <c r="H373" i="14" s="1"/>
  <c r="I374" i="14"/>
  <c r="I373" i="14" s="1"/>
  <c r="G374" i="14"/>
  <c r="G373" i="14" s="1"/>
  <c r="H264" i="14" l="1"/>
  <c r="H263" i="14" s="1"/>
  <c r="I264" i="14"/>
  <c r="I263" i="14" s="1"/>
  <c r="G264" i="14"/>
  <c r="G263" i="14" s="1"/>
  <c r="H267" i="14"/>
  <c r="H266" i="14" s="1"/>
  <c r="I267" i="14"/>
  <c r="I266" i="14" s="1"/>
  <c r="H262" i="14" l="1"/>
  <c r="I262" i="14"/>
  <c r="G295" i="14"/>
  <c r="G294" i="14" s="1"/>
  <c r="G293" i="14" s="1"/>
  <c r="G292" i="14" l="1"/>
  <c r="H156" i="14" l="1"/>
  <c r="H155" i="14" s="1"/>
  <c r="H154" i="14" s="1"/>
  <c r="I156" i="14"/>
  <c r="I155" i="14" s="1"/>
  <c r="I154" i="14" s="1"/>
  <c r="H44" i="14" l="1"/>
  <c r="H43" i="14" s="1"/>
  <c r="H42" i="14" s="1"/>
  <c r="H41" i="14" s="1"/>
  <c r="I44" i="14"/>
  <c r="I43" i="14" s="1"/>
  <c r="I42" i="14" s="1"/>
  <c r="I41" i="14" s="1"/>
  <c r="H402" i="14"/>
  <c r="I402" i="14"/>
  <c r="G402" i="14"/>
  <c r="H400" i="14" l="1"/>
  <c r="H399" i="14" s="1"/>
  <c r="I400" i="14"/>
  <c r="I399" i="14" s="1"/>
  <c r="G400" i="14"/>
  <c r="G399" i="14" s="1"/>
  <c r="H405" i="14"/>
  <c r="H404" i="14" s="1"/>
  <c r="I405" i="14"/>
  <c r="I404" i="14" s="1"/>
  <c r="G405" i="14"/>
  <c r="G404" i="14" s="1"/>
  <c r="H371" i="14"/>
  <c r="H370" i="14" s="1"/>
  <c r="I371" i="14"/>
  <c r="I370" i="14" s="1"/>
  <c r="H368" i="14"/>
  <c r="H367" i="14" s="1"/>
  <c r="I368" i="14"/>
  <c r="I367" i="14" s="1"/>
  <c r="H353" i="14"/>
  <c r="H352" i="14" s="1"/>
  <c r="I353" i="14"/>
  <c r="I352" i="14" s="1"/>
  <c r="H338" i="14"/>
  <c r="H337" i="14" s="1"/>
  <c r="I338" i="14"/>
  <c r="I337" i="14" s="1"/>
  <c r="H306" i="14"/>
  <c r="H305" i="14" s="1"/>
  <c r="I306" i="14"/>
  <c r="I305" i="14" s="1"/>
  <c r="H326" i="14"/>
  <c r="H325" i="14" s="1"/>
  <c r="I326" i="14"/>
  <c r="I325" i="14" s="1"/>
  <c r="G326" i="14"/>
  <c r="G325" i="14" s="1"/>
  <c r="H302" i="14"/>
  <c r="I302" i="14"/>
  <c r="H257" i="14"/>
  <c r="H256" i="14" s="1"/>
  <c r="I257" i="14"/>
  <c r="I256" i="14" s="1"/>
  <c r="H251" i="14"/>
  <c r="H250" i="14" s="1"/>
  <c r="I252" i="14"/>
  <c r="I251" i="14" s="1"/>
  <c r="I250" i="14" s="1"/>
  <c r="I255" i="14" l="1"/>
  <c r="I254" i="14" s="1"/>
  <c r="H255" i="14"/>
  <c r="H254" i="14" s="1"/>
  <c r="G398" i="14"/>
  <c r="I398" i="14"/>
  <c r="H398" i="14"/>
  <c r="H235" i="14"/>
  <c r="H234" i="14" s="1"/>
  <c r="I235" i="14"/>
  <c r="I234" i="14" s="1"/>
  <c r="H232" i="14"/>
  <c r="H231" i="14" s="1"/>
  <c r="I232" i="14"/>
  <c r="I231" i="14" s="1"/>
  <c r="H164" i="14"/>
  <c r="H163" i="14" s="1"/>
  <c r="H162" i="14" s="1"/>
  <c r="I164" i="14"/>
  <c r="I163" i="14" s="1"/>
  <c r="I162" i="14" s="1"/>
  <c r="H160" i="14"/>
  <c r="I160" i="14"/>
  <c r="H109" i="14"/>
  <c r="H106" i="14" s="1"/>
  <c r="I109" i="14"/>
  <c r="I106" i="14" s="1"/>
  <c r="H85" i="14"/>
  <c r="I85" i="14"/>
  <c r="G85" i="14"/>
  <c r="H77" i="14"/>
  <c r="I77" i="14"/>
  <c r="G77" i="14"/>
  <c r="E36" i="23" l="1"/>
  <c r="F36" i="23"/>
  <c r="G84" i="14"/>
  <c r="G83" i="14" s="1"/>
  <c r="I84" i="14"/>
  <c r="I83" i="14" s="1"/>
  <c r="H84" i="14"/>
  <c r="H83" i="14" s="1"/>
  <c r="I159" i="14"/>
  <c r="I158" i="14" s="1"/>
  <c r="H159" i="14"/>
  <c r="H158" i="14" s="1"/>
  <c r="H573" i="14"/>
  <c r="H572" i="14" s="1"/>
  <c r="H571" i="14" s="1"/>
  <c r="I573" i="14"/>
  <c r="I572" i="14" s="1"/>
  <c r="I571" i="14" s="1"/>
  <c r="G573" i="14"/>
  <c r="G572" i="14" s="1"/>
  <c r="G571" i="14" s="1"/>
  <c r="H570" i="14" l="1"/>
  <c r="H569" i="14" s="1"/>
  <c r="I570" i="14"/>
  <c r="I569" i="14" s="1"/>
  <c r="G570" i="14"/>
  <c r="G569" i="14" s="1"/>
  <c r="D54" i="23" l="1"/>
  <c r="F54" i="23"/>
  <c r="E54" i="23"/>
  <c r="H567" i="14"/>
  <c r="H566" i="14" s="1"/>
  <c r="I567" i="14"/>
  <c r="I566" i="14" s="1"/>
  <c r="H535" i="14"/>
  <c r="H534" i="14" s="1"/>
  <c r="I535" i="14"/>
  <c r="I534" i="14" s="1"/>
  <c r="G393" i="14" l="1"/>
  <c r="G365" i="14"/>
  <c r="G364" i="14" s="1"/>
  <c r="G525" i="14" l="1"/>
  <c r="G302" i="14"/>
  <c r="G109" i="14"/>
  <c r="G107" i="14"/>
  <c r="G44" i="14"/>
  <c r="G43" i="14" s="1"/>
  <c r="G42" i="14" s="1"/>
  <c r="G41" i="14" s="1"/>
  <c r="G561" i="14"/>
  <c r="G535" i="14"/>
  <c r="G534" i="14" s="1"/>
  <c r="G164" i="14"/>
  <c r="G163" i="14" s="1"/>
  <c r="G162" i="14" s="1"/>
  <c r="G156" i="14"/>
  <c r="G155" i="14" s="1"/>
  <c r="G154" i="14" s="1"/>
  <c r="G497" i="14"/>
  <c r="G496" i="14" s="1"/>
  <c r="I525" i="14"/>
  <c r="H525" i="14"/>
  <c r="H552" i="14"/>
  <c r="H551" i="14" s="1"/>
  <c r="H550" i="14" s="1"/>
  <c r="I552" i="14"/>
  <c r="I551" i="14" s="1"/>
  <c r="I550" i="14" s="1"/>
  <c r="G552" i="14"/>
  <c r="G551" i="14" s="1"/>
  <c r="G550" i="14" s="1"/>
  <c r="I603" i="14"/>
  <c r="I601" i="14"/>
  <c r="H601" i="14"/>
  <c r="G601" i="14"/>
  <c r="I599" i="14"/>
  <c r="H599" i="14"/>
  <c r="G599" i="14"/>
  <c r="H514" i="14"/>
  <c r="H513" i="14" s="1"/>
  <c r="I514" i="14"/>
  <c r="I513" i="14" s="1"/>
  <c r="I415" i="14"/>
  <c r="H415" i="14"/>
  <c r="G415" i="14"/>
  <c r="G335" i="14"/>
  <c r="G334" i="14" s="1"/>
  <c r="I149" i="14"/>
  <c r="H149" i="14"/>
  <c r="I147" i="14"/>
  <c r="H147" i="14"/>
  <c r="H134" i="14"/>
  <c r="I134" i="14"/>
  <c r="I129" i="14"/>
  <c r="H129" i="14"/>
  <c r="I127" i="14"/>
  <c r="H127" i="14"/>
  <c r="H445" i="14"/>
  <c r="H444" i="14" s="1"/>
  <c r="H443" i="14" s="1"/>
  <c r="I445" i="14"/>
  <c r="I444" i="14" s="1"/>
  <c r="I443" i="14" s="1"/>
  <c r="H393" i="14"/>
  <c r="H392" i="14" s="1"/>
  <c r="I393" i="14"/>
  <c r="I392" i="14" s="1"/>
  <c r="H362" i="14"/>
  <c r="H361" i="14" s="1"/>
  <c r="I362" i="14"/>
  <c r="I361" i="14" s="1"/>
  <c r="G368" i="14"/>
  <c r="G367" i="14" s="1"/>
  <c r="H347" i="14"/>
  <c r="H346" i="14" s="1"/>
  <c r="I347" i="14"/>
  <c r="I346" i="14" s="1"/>
  <c r="H300" i="14"/>
  <c r="H299" i="14" s="1"/>
  <c r="I300" i="14"/>
  <c r="I299" i="14" s="1"/>
  <c r="H97" i="14"/>
  <c r="H96" i="14" s="1"/>
  <c r="H95" i="14" s="1"/>
  <c r="I97" i="14"/>
  <c r="I96" i="14" s="1"/>
  <c r="I95" i="14" s="1"/>
  <c r="G267" i="14"/>
  <c r="G266" i="14" s="1"/>
  <c r="G262" i="14" s="1"/>
  <c r="D24" i="23"/>
  <c r="G384" i="14"/>
  <c r="G383" i="14" s="1"/>
  <c r="G392" i="14"/>
  <c r="G127" i="14"/>
  <c r="G129" i="14"/>
  <c r="G500" i="14"/>
  <c r="G499" i="14" s="1"/>
  <c r="G257" i="14"/>
  <c r="G256" i="14" s="1"/>
  <c r="G255" i="14" s="1"/>
  <c r="G226" i="14"/>
  <c r="G225" i="14" s="1"/>
  <c r="G232" i="14"/>
  <c r="G231" i="14" s="1"/>
  <c r="G241" i="14"/>
  <c r="G235" i="14"/>
  <c r="G229" i="14"/>
  <c r="G228" i="14" s="1"/>
  <c r="G238" i="14"/>
  <c r="G237" i="14" s="1"/>
  <c r="G244" i="14"/>
  <c r="G243" i="14" s="1"/>
  <c r="G160" i="14"/>
  <c r="G159" i="14" s="1"/>
  <c r="G168" i="14"/>
  <c r="G167" i="14" s="1"/>
  <c r="G166" i="14" s="1"/>
  <c r="D26" i="23"/>
  <c r="G102" i="14"/>
  <c r="G104" i="14"/>
  <c r="G113" i="14"/>
  <c r="G115" i="14"/>
  <c r="G117" i="14"/>
  <c r="G120" i="14"/>
  <c r="G122" i="14"/>
  <c r="G124" i="14"/>
  <c r="G132" i="14"/>
  <c r="G134" i="14"/>
  <c r="G137" i="14"/>
  <c r="G139" i="14"/>
  <c r="G147" i="14"/>
  <c r="G149" i="14"/>
  <c r="G142" i="14"/>
  <c r="G144" i="14"/>
  <c r="G50" i="14"/>
  <c r="G53" i="14"/>
  <c r="G52" i="14" s="1"/>
  <c r="G57" i="14"/>
  <c r="G56" i="14" s="1"/>
  <c r="G55" i="14" s="1"/>
  <c r="G62" i="14"/>
  <c r="G65" i="14"/>
  <c r="G68" i="14"/>
  <c r="G67" i="14" s="1"/>
  <c r="G71" i="14"/>
  <c r="G70" i="14" s="1"/>
  <c r="G75" i="14"/>
  <c r="G74" i="14" s="1"/>
  <c r="G81" i="14"/>
  <c r="G80" i="14" s="1"/>
  <c r="G89" i="14"/>
  <c r="G88" i="14" s="1"/>
  <c r="G87" i="14" s="1"/>
  <c r="G93" i="14"/>
  <c r="G92" i="14" s="1"/>
  <c r="G91" i="14" s="1"/>
  <c r="G97" i="14"/>
  <c r="G96" i="14" s="1"/>
  <c r="G95" i="14" s="1"/>
  <c r="I350" i="14"/>
  <c r="I349" i="14" s="1"/>
  <c r="H350" i="14"/>
  <c r="H349" i="14" s="1"/>
  <c r="G350" i="14"/>
  <c r="G349" i="14" s="1"/>
  <c r="G344" i="14"/>
  <c r="G343" i="14" s="1"/>
  <c r="G347" i="14"/>
  <c r="G346" i="14" s="1"/>
  <c r="G353" i="14"/>
  <c r="G352" i="14" s="1"/>
  <c r="G356" i="14"/>
  <c r="G359" i="14"/>
  <c r="G358" i="14" s="1"/>
  <c r="G371" i="14"/>
  <c r="G370" i="14" s="1"/>
  <c r="G362" i="14"/>
  <c r="G361" i="14" s="1"/>
  <c r="G309" i="14"/>
  <c r="H244" i="14"/>
  <c r="H243" i="14" s="1"/>
  <c r="I244" i="14"/>
  <c r="I243" i="14" s="1"/>
  <c r="H241" i="14"/>
  <c r="I241" i="14"/>
  <c r="H238" i="14"/>
  <c r="H237" i="14" s="1"/>
  <c r="I238" i="14"/>
  <c r="I237" i="14" s="1"/>
  <c r="E59" i="23"/>
  <c r="H17" i="14"/>
  <c r="H23" i="14"/>
  <c r="H25" i="14"/>
  <c r="H27" i="14"/>
  <c r="H33" i="14"/>
  <c r="H102" i="14"/>
  <c r="H104" i="14"/>
  <c r="H113" i="14"/>
  <c r="H115" i="14"/>
  <c r="H117" i="14"/>
  <c r="H120" i="14"/>
  <c r="H122" i="14"/>
  <c r="H132" i="14"/>
  <c r="H137" i="14"/>
  <c r="H139" i="14"/>
  <c r="H142" i="14"/>
  <c r="H144" i="14"/>
  <c r="H180" i="14"/>
  <c r="H179" i="14" s="1"/>
  <c r="H178" i="14" s="1"/>
  <c r="H177" i="14" s="1"/>
  <c r="H190" i="14"/>
  <c r="H189" i="14" s="1"/>
  <c r="H188" i="14" s="1"/>
  <c r="H187" i="14" s="1"/>
  <c r="H182" i="14" s="1"/>
  <c r="H280" i="14"/>
  <c r="H282" i="14"/>
  <c r="H289" i="14"/>
  <c r="H587" i="14"/>
  <c r="H589" i="14"/>
  <c r="H591" i="14"/>
  <c r="H603" i="14"/>
  <c r="H605" i="14"/>
  <c r="H625" i="14"/>
  <c r="H627" i="14"/>
  <c r="H629" i="14"/>
  <c r="H636" i="14"/>
  <c r="H639" i="14"/>
  <c r="H638" i="14" s="1"/>
  <c r="H57" i="14"/>
  <c r="H56" i="14" s="1"/>
  <c r="H55" i="14" s="1"/>
  <c r="H89" i="14"/>
  <c r="H88" i="14" s="1"/>
  <c r="H87" i="14" s="1"/>
  <c r="H168" i="14"/>
  <c r="H167" i="14" s="1"/>
  <c r="H166" i="14" s="1"/>
  <c r="H153" i="14" s="1"/>
  <c r="H152" i="14" s="1"/>
  <c r="H273" i="14"/>
  <c r="H275" i="14"/>
  <c r="H412" i="14"/>
  <c r="H411" i="14" s="1"/>
  <c r="H520" i="14"/>
  <c r="H519" i="14" s="1"/>
  <c r="I17" i="14"/>
  <c r="I23" i="14"/>
  <c r="I25" i="14"/>
  <c r="I27" i="14"/>
  <c r="I57" i="14"/>
  <c r="I56" i="14" s="1"/>
  <c r="I55" i="14" s="1"/>
  <c r="I89" i="14"/>
  <c r="I88" i="14" s="1"/>
  <c r="I87" i="14" s="1"/>
  <c r="I102" i="14"/>
  <c r="I104" i="14"/>
  <c r="I168" i="14"/>
  <c r="I167" i="14" s="1"/>
  <c r="I166" i="14" s="1"/>
  <c r="I153" i="14" s="1"/>
  <c r="I152" i="14" s="1"/>
  <c r="I273" i="14"/>
  <c r="I275" i="14"/>
  <c r="I412" i="14"/>
  <c r="I411" i="14" s="1"/>
  <c r="I520" i="14"/>
  <c r="I519" i="14" s="1"/>
  <c r="I587" i="14"/>
  <c r="I589" i="14"/>
  <c r="I591" i="14"/>
  <c r="I605" i="14"/>
  <c r="I625" i="14"/>
  <c r="I627" i="14"/>
  <c r="I629" i="14"/>
  <c r="G17" i="14"/>
  <c r="G23" i="14"/>
  <c r="G25" i="14"/>
  <c r="G27" i="14"/>
  <c r="G273" i="14"/>
  <c r="G275" i="14"/>
  <c r="G412" i="14"/>
  <c r="G411" i="14" s="1"/>
  <c r="G520" i="14"/>
  <c r="G519" i="14" s="1"/>
  <c r="G587" i="14"/>
  <c r="G589" i="14"/>
  <c r="G591" i="14"/>
  <c r="G603" i="14"/>
  <c r="G606" i="14"/>
  <c r="G605" i="14" s="1"/>
  <c r="G625" i="14"/>
  <c r="G627" i="14"/>
  <c r="G629" i="14"/>
  <c r="D61" i="23"/>
  <c r="G300" i="14"/>
  <c r="I144" i="14"/>
  <c r="I142" i="14"/>
  <c r="H71" i="14"/>
  <c r="H70" i="14" s="1"/>
  <c r="I71" i="14"/>
  <c r="I70" i="14" s="1"/>
  <c r="H68" i="14"/>
  <c r="H67" i="14" s="1"/>
  <c r="I68" i="14"/>
  <c r="I67" i="14" s="1"/>
  <c r="G195" i="14"/>
  <c r="G194" i="14" s="1"/>
  <c r="G39" i="14"/>
  <c r="G38" i="14" s="1"/>
  <c r="G37" i="14" s="1"/>
  <c r="G36" i="14" s="1"/>
  <c r="G514" i="14"/>
  <c r="G513" i="14" s="1"/>
  <c r="G417" i="14"/>
  <c r="G338" i="14"/>
  <c r="G337" i="14" s="1"/>
  <c r="G419" i="14"/>
  <c r="G421" i="14"/>
  <c r="G220" i="14"/>
  <c r="G219" i="14" s="1"/>
  <c r="G218" i="14" s="1"/>
  <c r="G280" i="14"/>
  <c r="G282" i="14"/>
  <c r="G559" i="14"/>
  <c r="G564" i="14"/>
  <c r="G563" i="14" s="1"/>
  <c r="G567" i="14"/>
  <c r="G566" i="14" s="1"/>
  <c r="G329" i="14"/>
  <c r="G328" i="14" s="1"/>
  <c r="G332" i="14"/>
  <c r="G201" i="14"/>
  <c r="G200" i="14" s="1"/>
  <c r="G33" i="14"/>
  <c r="G180" i="14"/>
  <c r="G179" i="14" s="1"/>
  <c r="G178" i="14" s="1"/>
  <c r="G177" i="14" s="1"/>
  <c r="G171" i="14" s="1"/>
  <c r="G190" i="14"/>
  <c r="G189" i="14" s="1"/>
  <c r="G614" i="14"/>
  <c r="G613" i="14" s="1"/>
  <c r="G617" i="14"/>
  <c r="G616" i="14" s="1"/>
  <c r="G620" i="14"/>
  <c r="G619" i="14" s="1"/>
  <c r="G636" i="14"/>
  <c r="G639" i="14"/>
  <c r="G638" i="14" s="1"/>
  <c r="G460" i="14"/>
  <c r="G459" i="14" s="1"/>
  <c r="G458" i="14" s="1"/>
  <c r="G470" i="14"/>
  <c r="G472" i="14"/>
  <c r="G466" i="14"/>
  <c r="G465" i="14" s="1"/>
  <c r="G464" i="14" s="1"/>
  <c r="G504" i="14"/>
  <c r="G506" i="14"/>
  <c r="G508" i="14"/>
  <c r="G387" i="14"/>
  <c r="G386" i="14" s="1"/>
  <c r="G390" i="14"/>
  <c r="G389" i="14" s="1"/>
  <c r="G207" i="14"/>
  <c r="H195" i="14"/>
  <c r="H194" i="14" s="1"/>
  <c r="H201" i="14"/>
  <c r="H200" i="14" s="1"/>
  <c r="H207" i="14"/>
  <c r="H206" i="14" s="1"/>
  <c r="I180" i="14"/>
  <c r="I179" i="14" s="1"/>
  <c r="I178" i="14" s="1"/>
  <c r="I177" i="14" s="1"/>
  <c r="I190" i="14"/>
  <c r="I189" i="14" s="1"/>
  <c r="I188" i="14" s="1"/>
  <c r="I187" i="14" s="1"/>
  <c r="I182" i="14" s="1"/>
  <c r="I195" i="14"/>
  <c r="I194" i="14" s="1"/>
  <c r="I201" i="14"/>
  <c r="I200" i="14" s="1"/>
  <c r="I207" i="14"/>
  <c r="I206" i="14" s="1"/>
  <c r="I113" i="14"/>
  <c r="I115" i="14"/>
  <c r="I117" i="14"/>
  <c r="I120" i="14"/>
  <c r="I122" i="14"/>
  <c r="I132" i="14"/>
  <c r="I137" i="14"/>
  <c r="I139" i="14"/>
  <c r="H329" i="14"/>
  <c r="H328" i="14" s="1"/>
  <c r="H332" i="14"/>
  <c r="H331" i="14" s="1"/>
  <c r="H335" i="14"/>
  <c r="H334" i="14" s="1"/>
  <c r="I329" i="14"/>
  <c r="I328" i="14" s="1"/>
  <c r="I324" i="14" s="1"/>
  <c r="I332" i="14"/>
  <c r="I331" i="14" s="1"/>
  <c r="I335" i="14"/>
  <c r="I334" i="14" s="1"/>
  <c r="H470" i="14"/>
  <c r="H472" i="14"/>
  <c r="H466" i="14"/>
  <c r="H465" i="14" s="1"/>
  <c r="H464" i="14" s="1"/>
  <c r="I470" i="14"/>
  <c r="I472" i="14"/>
  <c r="I466" i="14"/>
  <c r="I465" i="14" s="1"/>
  <c r="I464" i="14" s="1"/>
  <c r="H460" i="14"/>
  <c r="H459" i="14" s="1"/>
  <c r="H458" i="14" s="1"/>
  <c r="I289" i="14"/>
  <c r="I460" i="14"/>
  <c r="I459" i="14" s="1"/>
  <c r="I458" i="14" s="1"/>
  <c r="H226" i="14"/>
  <c r="H225" i="14" s="1"/>
  <c r="H229" i="14"/>
  <c r="H228" i="14" s="1"/>
  <c r="I226" i="14"/>
  <c r="I225" i="14" s="1"/>
  <c r="I229" i="14"/>
  <c r="I228" i="14" s="1"/>
  <c r="H220" i="14"/>
  <c r="H219" i="14" s="1"/>
  <c r="H218" i="14" s="1"/>
  <c r="H217" i="14" s="1"/>
  <c r="H216" i="14" s="1"/>
  <c r="I220" i="14"/>
  <c r="I219" i="14" s="1"/>
  <c r="I218" i="14" s="1"/>
  <c r="I217" i="14" s="1"/>
  <c r="I216" i="14" s="1"/>
  <c r="I280" i="14"/>
  <c r="I282" i="14"/>
  <c r="H50" i="14"/>
  <c r="H49" i="14" s="1"/>
  <c r="H53" i="14"/>
  <c r="H52" i="14" s="1"/>
  <c r="H62" i="14"/>
  <c r="H61" i="14" s="1"/>
  <c r="H65" i="14"/>
  <c r="H75" i="14"/>
  <c r="H74" i="14" s="1"/>
  <c r="H81" i="14"/>
  <c r="H80" i="14" s="1"/>
  <c r="H93" i="14"/>
  <c r="H92" i="14" s="1"/>
  <c r="H91" i="14" s="1"/>
  <c r="I50" i="14"/>
  <c r="I49" i="14" s="1"/>
  <c r="I53" i="14"/>
  <c r="I52" i="14" s="1"/>
  <c r="I62" i="14"/>
  <c r="I61" i="14" s="1"/>
  <c r="I65" i="14"/>
  <c r="I75" i="14"/>
  <c r="I74" i="14" s="1"/>
  <c r="I81" i="14"/>
  <c r="I80" i="14" s="1"/>
  <c r="I93" i="14"/>
  <c r="I92" i="14" s="1"/>
  <c r="I91" i="14" s="1"/>
  <c r="H39" i="14"/>
  <c r="H38" i="14" s="1"/>
  <c r="I39" i="14"/>
  <c r="I38" i="14" s="1"/>
  <c r="H614" i="14"/>
  <c r="H613" i="14" s="1"/>
  <c r="H617" i="14"/>
  <c r="H616" i="14" s="1"/>
  <c r="H620" i="14"/>
  <c r="H619" i="14" s="1"/>
  <c r="I614" i="14"/>
  <c r="I613" i="14" s="1"/>
  <c r="I617" i="14"/>
  <c r="I616" i="14" s="1"/>
  <c r="I620" i="14"/>
  <c r="I619" i="14" s="1"/>
  <c r="I33" i="14"/>
  <c r="I636" i="14"/>
  <c r="I639" i="14"/>
  <c r="I638" i="14" s="1"/>
  <c r="I318" i="14"/>
  <c r="I344" i="14"/>
  <c r="I343" i="14" s="1"/>
  <c r="I356" i="14"/>
  <c r="I359" i="14"/>
  <c r="I358" i="14" s="1"/>
  <c r="I378" i="14"/>
  <c r="I377" i="14" s="1"/>
  <c r="I376" i="14" s="1"/>
  <c r="I384" i="14"/>
  <c r="I383" i="14" s="1"/>
  <c r="I390" i="14"/>
  <c r="I389" i="14" s="1"/>
  <c r="I490" i="14"/>
  <c r="I489" i="14" s="1"/>
  <c r="I488" i="14" s="1"/>
  <c r="I487" i="14" s="1"/>
  <c r="I486" i="14" s="1"/>
  <c r="I417" i="14"/>
  <c r="I421" i="14"/>
  <c r="I441" i="14"/>
  <c r="I440" i="14" s="1"/>
  <c r="I439" i="14" s="1"/>
  <c r="I449" i="14"/>
  <c r="I448" i="14" s="1"/>
  <c r="I447" i="14" s="1"/>
  <c r="I453" i="14"/>
  <c r="I452" i="14" s="1"/>
  <c r="I451" i="14" s="1"/>
  <c r="I426" i="14"/>
  <c r="I425" i="14" s="1"/>
  <c r="I429" i="14"/>
  <c r="I428" i="14" s="1"/>
  <c r="I432" i="14"/>
  <c r="I431" i="14" s="1"/>
  <c r="I436" i="14"/>
  <c r="I435" i="14" s="1"/>
  <c r="I434" i="14" s="1"/>
  <c r="I480" i="14"/>
  <c r="I479" i="14" s="1"/>
  <c r="I478" i="14" s="1"/>
  <c r="I497" i="14"/>
  <c r="I504" i="14"/>
  <c r="I506" i="14"/>
  <c r="I508" i="14"/>
  <c r="I523" i="14"/>
  <c r="I527" i="14"/>
  <c r="I532" i="14"/>
  <c r="I531" i="14" s="1"/>
  <c r="I538" i="14"/>
  <c r="I537" i="14" s="1"/>
  <c r="I546" i="14"/>
  <c r="I545" i="14" s="1"/>
  <c r="I544" i="14" s="1"/>
  <c r="I559" i="14"/>
  <c r="I561" i="14"/>
  <c r="I564" i="14"/>
  <c r="I563" i="14" s="1"/>
  <c r="H359" i="14"/>
  <c r="H358" i="14" s="1"/>
  <c r="H490" i="14"/>
  <c r="H489" i="14" s="1"/>
  <c r="H488" i="14" s="1"/>
  <c r="H487" i="14" s="1"/>
  <c r="H486" i="14" s="1"/>
  <c r="H318" i="14"/>
  <c r="H344" i="14"/>
  <c r="H343" i="14" s="1"/>
  <c r="H356" i="14"/>
  <c r="H378" i="14"/>
  <c r="H377" i="14" s="1"/>
  <c r="H376" i="14" s="1"/>
  <c r="H384" i="14"/>
  <c r="H383" i="14" s="1"/>
  <c r="H390" i="14"/>
  <c r="H389" i="14" s="1"/>
  <c r="H480" i="14"/>
  <c r="H479" i="14" s="1"/>
  <c r="H478" i="14" s="1"/>
  <c r="H417" i="14"/>
  <c r="H421" i="14"/>
  <c r="H441" i="14"/>
  <c r="H440" i="14" s="1"/>
  <c r="H439" i="14" s="1"/>
  <c r="H449" i="14"/>
  <c r="H448" i="14" s="1"/>
  <c r="H447" i="14" s="1"/>
  <c r="H453" i="14"/>
  <c r="H452" i="14" s="1"/>
  <c r="H451" i="14" s="1"/>
  <c r="H426" i="14"/>
  <c r="H425" i="14" s="1"/>
  <c r="H429" i="14"/>
  <c r="H428" i="14" s="1"/>
  <c r="H432" i="14"/>
  <c r="H431" i="14" s="1"/>
  <c r="H436" i="14"/>
  <c r="H435" i="14" s="1"/>
  <c r="H434" i="14" s="1"/>
  <c r="H497" i="14"/>
  <c r="H504" i="14"/>
  <c r="H506" i="14"/>
  <c r="H508" i="14"/>
  <c r="H523" i="14"/>
  <c r="H527" i="14"/>
  <c r="H532" i="14"/>
  <c r="H531" i="14" s="1"/>
  <c r="H538" i="14"/>
  <c r="H537" i="14" s="1"/>
  <c r="H546" i="14"/>
  <c r="H545" i="14" s="1"/>
  <c r="H544" i="14" s="1"/>
  <c r="H559" i="14"/>
  <c r="H561" i="14"/>
  <c r="H564" i="14"/>
  <c r="H563" i="14" s="1"/>
  <c r="G441" i="14"/>
  <c r="G440" i="14" s="1"/>
  <c r="G439" i="14" s="1"/>
  <c r="G445" i="14"/>
  <c r="G444" i="14" s="1"/>
  <c r="G443" i="14" s="1"/>
  <c r="G449" i="14"/>
  <c r="G448" i="14" s="1"/>
  <c r="G447" i="14" s="1"/>
  <c r="G453" i="14"/>
  <c r="G452" i="14" s="1"/>
  <c r="G451" i="14" s="1"/>
  <c r="G426" i="14"/>
  <c r="G425" i="14" s="1"/>
  <c r="G429" i="14"/>
  <c r="G428" i="14" s="1"/>
  <c r="G432" i="14"/>
  <c r="G431" i="14" s="1"/>
  <c r="G436" i="14"/>
  <c r="G435" i="14" s="1"/>
  <c r="G434" i="14" s="1"/>
  <c r="G378" i="14"/>
  <c r="G377" i="14" s="1"/>
  <c r="G376" i="14" s="1"/>
  <c r="G289" i="14"/>
  <c r="G318" i="14"/>
  <c r="G480" i="14"/>
  <c r="G479" i="14" s="1"/>
  <c r="G478" i="14" s="1"/>
  <c r="G490" i="14"/>
  <c r="G489" i="14" s="1"/>
  <c r="G488" i="14" s="1"/>
  <c r="G487" i="14" s="1"/>
  <c r="G486" i="14" s="1"/>
  <c r="G523" i="14"/>
  <c r="G527" i="14"/>
  <c r="G532" i="14"/>
  <c r="G531" i="14" s="1"/>
  <c r="G538" i="14"/>
  <c r="G537" i="14" s="1"/>
  <c r="G546" i="14"/>
  <c r="G545" i="14" s="1"/>
  <c r="G544" i="14" s="1"/>
  <c r="G198" i="14"/>
  <c r="G197" i="14" s="1"/>
  <c r="H606" i="14"/>
  <c r="I606" i="14"/>
  <c r="F59" i="23"/>
  <c r="G311" i="14"/>
  <c r="H324" i="14" l="1"/>
  <c r="I342" i="14"/>
  <c r="I341" i="14" s="1"/>
  <c r="I340" i="14" s="1"/>
  <c r="G342" i="14"/>
  <c r="H342" i="14"/>
  <c r="H341" i="14" s="1"/>
  <c r="H340" i="14" s="1"/>
  <c r="G206" i="14"/>
  <c r="G205" i="14" s="1"/>
  <c r="G49" i="14"/>
  <c r="G48" i="14" s="1"/>
  <c r="G47" i="14" s="1"/>
  <c r="I240" i="14"/>
  <c r="I224" i="14" s="1"/>
  <c r="H240" i="14"/>
  <c r="H224" i="14" s="1"/>
  <c r="G240" i="14"/>
  <c r="G193" i="14"/>
  <c r="H382" i="14"/>
  <c r="H193" i="14"/>
  <c r="H192" i="14" s="1"/>
  <c r="I193" i="14"/>
  <c r="I192" i="14" s="1"/>
  <c r="I382" i="14"/>
  <c r="I381" i="14" s="1"/>
  <c r="G382" i="14"/>
  <c r="G341" i="14"/>
  <c r="G340" i="14" s="1"/>
  <c r="I530" i="14"/>
  <c r="I529" i="14" s="1"/>
  <c r="H530" i="14"/>
  <c r="H529" i="14" s="1"/>
  <c r="G530" i="14"/>
  <c r="G529" i="14" s="1"/>
  <c r="G495" i="14"/>
  <c r="I323" i="14"/>
  <c r="I322" i="14" s="1"/>
  <c r="H323" i="14"/>
  <c r="H322" i="14" s="1"/>
  <c r="H205" i="14"/>
  <c r="H204" i="14" s="1"/>
  <c r="H203" i="14" s="1"/>
  <c r="I205" i="14"/>
  <c r="I204" i="14" s="1"/>
  <c r="I203" i="14" s="1"/>
  <c r="I171" i="14"/>
  <c r="H171" i="14"/>
  <c r="D43" i="23"/>
  <c r="E43" i="23"/>
  <c r="F43" i="23"/>
  <c r="G254" i="14"/>
  <c r="G234" i="14"/>
  <c r="D29" i="23"/>
  <c r="I151" i="14"/>
  <c r="H151" i="14"/>
  <c r="G188" i="14"/>
  <c r="G187" i="14" s="1"/>
  <c r="G182" i="14" s="1"/>
  <c r="H477" i="14"/>
  <c r="I477" i="14"/>
  <c r="G477" i="14"/>
  <c r="I496" i="14"/>
  <c r="I495" i="14" s="1"/>
  <c r="H496" i="14"/>
  <c r="H495" i="14" s="1"/>
  <c r="G61" i="14"/>
  <c r="G331" i="14"/>
  <c r="G324" i="14" s="1"/>
  <c r="I288" i="14"/>
  <c r="I287" i="14" s="1"/>
  <c r="I286" i="14" s="1"/>
  <c r="I285" i="14" s="1"/>
  <c r="G317" i="14"/>
  <c r="G316" i="14" s="1"/>
  <c r="G315" i="14" s="1"/>
  <c r="G314" i="14" s="1"/>
  <c r="I635" i="14"/>
  <c r="I632" i="14" s="1"/>
  <c r="G635" i="14"/>
  <c r="G634" i="14" s="1"/>
  <c r="G288" i="14"/>
  <c r="G287" i="14" s="1"/>
  <c r="G286" i="14" s="1"/>
  <c r="G285" i="14" s="1"/>
  <c r="H288" i="14"/>
  <c r="H287" i="14" s="1"/>
  <c r="H286" i="14" s="1"/>
  <c r="H285" i="14" s="1"/>
  <c r="H317" i="14"/>
  <c r="H316" i="14" s="1"/>
  <c r="H315" i="14" s="1"/>
  <c r="H314" i="14" s="1"/>
  <c r="I317" i="14"/>
  <c r="I316" i="14" s="1"/>
  <c r="I315" i="14" s="1"/>
  <c r="I314" i="14" s="1"/>
  <c r="H635" i="14"/>
  <c r="H632" i="14" s="1"/>
  <c r="I32" i="14"/>
  <c r="H32" i="14"/>
  <c r="G32" i="14"/>
  <c r="I16" i="14"/>
  <c r="H16" i="14"/>
  <c r="G16" i="14"/>
  <c r="I64" i="14"/>
  <c r="I60" i="14" s="1"/>
  <c r="G64" i="14"/>
  <c r="H64" i="14"/>
  <c r="H60" i="14" s="1"/>
  <c r="F25" i="23"/>
  <c r="F23" i="23" s="1"/>
  <c r="E25" i="23"/>
  <c r="E23" i="23" s="1"/>
  <c r="I424" i="14"/>
  <c r="I423" i="14" s="1"/>
  <c r="H424" i="14"/>
  <c r="H423" i="14" s="1"/>
  <c r="H36" i="14"/>
  <c r="H35" i="14" s="1"/>
  <c r="H37" i="14"/>
  <c r="I36" i="14"/>
  <c r="I35" i="14" s="1"/>
  <c r="I37" i="14"/>
  <c r="G126" i="14"/>
  <c r="H146" i="14"/>
  <c r="I126" i="14"/>
  <c r="G141" i="14"/>
  <c r="I146" i="14"/>
  <c r="I131" i="14"/>
  <c r="G279" i="14"/>
  <c r="G278" i="14" s="1"/>
  <c r="I141" i="14"/>
  <c r="G146" i="14"/>
  <c r="G306" i="14" s="1"/>
  <c r="G305" i="14" s="1"/>
  <c r="H119" i="14"/>
  <c r="G158" i="14"/>
  <c r="I112" i="14"/>
  <c r="I22" i="14"/>
  <c r="I272" i="14"/>
  <c r="I271" i="14" s="1"/>
  <c r="I270" i="14" s="1"/>
  <c r="I101" i="14"/>
  <c r="H624" i="14"/>
  <c r="H623" i="14" s="1"/>
  <c r="H622" i="14" s="1"/>
  <c r="H141" i="14"/>
  <c r="G586" i="14"/>
  <c r="G585" i="14" s="1"/>
  <c r="G131" i="14"/>
  <c r="G112" i="14"/>
  <c r="H131" i="14"/>
  <c r="I469" i="14"/>
  <c r="I468" i="14" s="1"/>
  <c r="I463" i="14" s="1"/>
  <c r="I462" i="14" s="1"/>
  <c r="I136" i="14"/>
  <c r="G624" i="14"/>
  <c r="G623" i="14" s="1"/>
  <c r="G622" i="14" s="1"/>
  <c r="I279" i="14"/>
  <c r="I277" i="14" s="1"/>
  <c r="H101" i="14"/>
  <c r="H469" i="14"/>
  <c r="H468" i="14" s="1"/>
  <c r="H463" i="14" s="1"/>
  <c r="H462" i="14" s="1"/>
  <c r="G549" i="14"/>
  <c r="G548" i="14" s="1"/>
  <c r="I549" i="14"/>
  <c r="I548" i="14" s="1"/>
  <c r="H549" i="14"/>
  <c r="H548" i="14" s="1"/>
  <c r="H558" i="14"/>
  <c r="H557" i="14" s="1"/>
  <c r="G136" i="14"/>
  <c r="H112" i="14"/>
  <c r="I503" i="14"/>
  <c r="I502" i="14" s="1"/>
  <c r="G503" i="14"/>
  <c r="G502" i="14" s="1"/>
  <c r="G308" i="14"/>
  <c r="G22" i="14"/>
  <c r="G20" i="14" s="1"/>
  <c r="I624" i="14"/>
  <c r="I623" i="14" s="1"/>
  <c r="I622" i="14" s="1"/>
  <c r="G101" i="14"/>
  <c r="G299" i="14"/>
  <c r="I558" i="14"/>
  <c r="I557" i="14" s="1"/>
  <c r="H612" i="14"/>
  <c r="H611" i="14" s="1"/>
  <c r="I119" i="14"/>
  <c r="H136" i="14"/>
  <c r="H22" i="14"/>
  <c r="I586" i="14"/>
  <c r="I583" i="14" s="1"/>
  <c r="G522" i="14"/>
  <c r="G518" i="14" s="1"/>
  <c r="G517" i="14" s="1"/>
  <c r="H457" i="14"/>
  <c r="H456" i="14"/>
  <c r="G424" i="14"/>
  <c r="G423" i="14" s="1"/>
  <c r="H279" i="14"/>
  <c r="H277" i="14" s="1"/>
  <c r="G119" i="14"/>
  <c r="G414" i="14"/>
  <c r="G410" i="14" s="1"/>
  <c r="G397" i="14" s="1"/>
  <c r="H414" i="14"/>
  <c r="H410" i="14" s="1"/>
  <c r="H397" i="14" s="1"/>
  <c r="G598" i="14"/>
  <c r="G597" i="14" s="1"/>
  <c r="G596" i="14" s="1"/>
  <c r="G595" i="14" s="1"/>
  <c r="G594" i="14" s="1"/>
  <c r="G593" i="14" s="1"/>
  <c r="G558" i="14"/>
  <c r="G557" i="14" s="1"/>
  <c r="I414" i="14"/>
  <c r="I410" i="14" s="1"/>
  <c r="I397" i="14" s="1"/>
  <c r="H503" i="14"/>
  <c r="H502" i="14" s="1"/>
  <c r="H438" i="14"/>
  <c r="H272" i="14"/>
  <c r="H271" i="14" s="1"/>
  <c r="H270" i="14" s="1"/>
  <c r="H586" i="14"/>
  <c r="H584" i="14" s="1"/>
  <c r="H522" i="14"/>
  <c r="G469" i="14"/>
  <c r="G468" i="14" s="1"/>
  <c r="G463" i="14" s="1"/>
  <c r="G462" i="14" s="1"/>
  <c r="H126" i="14"/>
  <c r="I522" i="14"/>
  <c r="I518" i="14" s="1"/>
  <c r="G456" i="14"/>
  <c r="G457" i="14"/>
  <c r="I456" i="14"/>
  <c r="I457" i="14"/>
  <c r="H598" i="14"/>
  <c r="H597" i="14" s="1"/>
  <c r="H596" i="14" s="1"/>
  <c r="H595" i="14" s="1"/>
  <c r="H594" i="14" s="1"/>
  <c r="H593" i="14" s="1"/>
  <c r="I612" i="14"/>
  <c r="I611" i="14" s="1"/>
  <c r="I598" i="14"/>
  <c r="I597" i="14" s="1"/>
  <c r="I596" i="14" s="1"/>
  <c r="I595" i="14" s="1"/>
  <c r="I594" i="14" s="1"/>
  <c r="I593" i="14" s="1"/>
  <c r="G438" i="14"/>
  <c r="I438" i="14"/>
  <c r="G612" i="14"/>
  <c r="G611" i="14" s="1"/>
  <c r="G272" i="14"/>
  <c r="G271" i="14" s="1"/>
  <c r="G270" i="14" s="1"/>
  <c r="G217" i="14"/>
  <c r="G216" i="14" s="1"/>
  <c r="G106" i="14"/>
  <c r="G204" i="14"/>
  <c r="G203" i="14" s="1"/>
  <c r="I73" i="14"/>
  <c r="H73" i="14"/>
  <c r="I48" i="14"/>
  <c r="I47" i="14" s="1"/>
  <c r="H48" i="14"/>
  <c r="H47" i="14" s="1"/>
  <c r="G73" i="14"/>
  <c r="F30" i="23"/>
  <c r="E30" i="23"/>
  <c r="G35" i="14"/>
  <c r="H631" i="14" l="1"/>
  <c r="I631" i="14"/>
  <c r="G224" i="14"/>
  <c r="G223" i="14" s="1"/>
  <c r="G222" i="14" s="1"/>
  <c r="E29" i="23"/>
  <c r="F29" i="23"/>
  <c r="G323" i="14"/>
  <c r="G322" i="14" s="1"/>
  <c r="F32" i="23"/>
  <c r="E32" i="23"/>
  <c r="H223" i="14"/>
  <c r="H222" i="14" s="1"/>
  <c r="G556" i="14"/>
  <c r="G555" i="14" s="1"/>
  <c r="F40" i="23"/>
  <c r="E50" i="23"/>
  <c r="G60" i="14"/>
  <c r="G59" i="14" s="1"/>
  <c r="D41" i="23"/>
  <c r="D50" i="23"/>
  <c r="D36" i="23"/>
  <c r="F56" i="23"/>
  <c r="F55" i="23" s="1"/>
  <c r="H313" i="14"/>
  <c r="D56" i="23"/>
  <c r="D55" i="23" s="1"/>
  <c r="F49" i="23"/>
  <c r="E49" i="23"/>
  <c r="D49" i="23"/>
  <c r="D30" i="23"/>
  <c r="I15" i="14"/>
  <c r="G516" i="14"/>
  <c r="I223" i="14"/>
  <c r="I222" i="14" s="1"/>
  <c r="I517" i="14"/>
  <c r="I516" i="14" s="1"/>
  <c r="H518" i="14"/>
  <c r="H517" i="14" s="1"/>
  <c r="H516" i="14" s="1"/>
  <c r="H494" i="14"/>
  <c r="H493" i="14" s="1"/>
  <c r="I634" i="14"/>
  <c r="H100" i="14"/>
  <c r="H99" i="14" s="1"/>
  <c r="I100" i="14"/>
  <c r="I99" i="14" s="1"/>
  <c r="G100" i="14"/>
  <c r="G99" i="14" s="1"/>
  <c r="G31" i="14"/>
  <c r="G30" i="14" s="1"/>
  <c r="G29" i="14" s="1"/>
  <c r="I21" i="14"/>
  <c r="H31" i="14"/>
  <c r="H30" i="14" s="1"/>
  <c r="H29" i="14" s="1"/>
  <c r="I31" i="14"/>
  <c r="I30" i="14" s="1"/>
  <c r="I29" i="14" s="1"/>
  <c r="H20" i="14"/>
  <c r="H13" i="14"/>
  <c r="I14" i="14"/>
  <c r="I311" i="14"/>
  <c r="I313" i="14"/>
  <c r="H311" i="14"/>
  <c r="G14" i="14"/>
  <c r="I170" i="14"/>
  <c r="H633" i="14"/>
  <c r="H634" i="14"/>
  <c r="G313" i="14"/>
  <c r="G632" i="14"/>
  <c r="G631" i="14" s="1"/>
  <c r="G13" i="14"/>
  <c r="G633" i="14"/>
  <c r="E56" i="23"/>
  <c r="E55" i="23" s="1"/>
  <c r="G15" i="14"/>
  <c r="H15" i="14"/>
  <c r="H14" i="14"/>
  <c r="H59" i="14"/>
  <c r="F21" i="23"/>
  <c r="E21" i="23"/>
  <c r="D21" i="23"/>
  <c r="I633" i="14"/>
  <c r="I59" i="14"/>
  <c r="I13" i="14"/>
  <c r="E31" i="23"/>
  <c r="H170" i="14"/>
  <c r="F31" i="23"/>
  <c r="I269" i="14"/>
  <c r="G192" i="14"/>
  <c r="H396" i="14"/>
  <c r="I396" i="14"/>
  <c r="G396" i="14"/>
  <c r="E41" i="23"/>
  <c r="F41" i="23"/>
  <c r="H19" i="14"/>
  <c r="H21" i="14"/>
  <c r="G476" i="14"/>
  <c r="G475" i="14" s="1"/>
  <c r="I476" i="14"/>
  <c r="I475" i="14" s="1"/>
  <c r="H476" i="14"/>
  <c r="H475" i="14" s="1"/>
  <c r="I20" i="14"/>
  <c r="I19" i="14"/>
  <c r="G277" i="14"/>
  <c r="G269" i="14" s="1"/>
  <c r="I610" i="14"/>
  <c r="I609" i="14" s="1"/>
  <c r="G610" i="14"/>
  <c r="G609" i="14" s="1"/>
  <c r="I556" i="14"/>
  <c r="I555" i="14" s="1"/>
  <c r="H583" i="14"/>
  <c r="H556" i="14"/>
  <c r="H555" i="14" s="1"/>
  <c r="G153" i="14"/>
  <c r="G152" i="14" s="1"/>
  <c r="H610" i="14"/>
  <c r="H609" i="14" s="1"/>
  <c r="G583" i="14"/>
  <c r="G584" i="14"/>
  <c r="I278" i="14"/>
  <c r="I380" i="14"/>
  <c r="G298" i="14"/>
  <c r="G297" i="14" s="1"/>
  <c r="G19" i="14"/>
  <c r="H585" i="14"/>
  <c r="G21" i="14"/>
  <c r="I494" i="14"/>
  <c r="I493" i="14" s="1"/>
  <c r="F16" i="23"/>
  <c r="I582" i="14"/>
  <c r="I581" i="14" s="1"/>
  <c r="G494" i="14"/>
  <c r="G493" i="14" s="1"/>
  <c r="I585" i="14"/>
  <c r="I584" i="14"/>
  <c r="H269" i="14"/>
  <c r="H455" i="14"/>
  <c r="G455" i="14"/>
  <c r="H278" i="14"/>
  <c r="D34" i="23"/>
  <c r="G380" i="14"/>
  <c r="G381" i="14"/>
  <c r="E58" i="23"/>
  <c r="E57" i="23" s="1"/>
  <c r="H380" i="14"/>
  <c r="H381" i="14"/>
  <c r="I455" i="14"/>
  <c r="F50" i="23"/>
  <c r="F58" i="23"/>
  <c r="F57" i="23" s="1"/>
  <c r="E40" i="23"/>
  <c r="F34" i="23"/>
  <c r="E34" i="23"/>
  <c r="F27" i="23" l="1"/>
  <c r="D32" i="23"/>
  <c r="E27" i="23"/>
  <c r="G554" i="14"/>
  <c r="H582" i="14"/>
  <c r="H581" i="14" s="1"/>
  <c r="I554" i="14"/>
  <c r="D40" i="23"/>
  <c r="D16" i="23"/>
  <c r="D19" i="23"/>
  <c r="E19" i="23"/>
  <c r="F19" i="23"/>
  <c r="E47" i="23"/>
  <c r="D47" i="23"/>
  <c r="H554" i="14"/>
  <c r="E44" i="23"/>
  <c r="F47" i="23"/>
  <c r="F35" i="23"/>
  <c r="F38" i="23"/>
  <c r="E38" i="23"/>
  <c r="D38" i="23"/>
  <c r="E35" i="23"/>
  <c r="D35" i="23"/>
  <c r="G151" i="14"/>
  <c r="F18" i="23"/>
  <c r="E18" i="23"/>
  <c r="D18" i="23"/>
  <c r="F15" i="23"/>
  <c r="E15" i="23"/>
  <c r="D15" i="23"/>
  <c r="F46" i="23"/>
  <c r="I308" i="14"/>
  <c r="H308" i="14"/>
  <c r="F17" i="23"/>
  <c r="E17" i="23"/>
  <c r="D17" i="23"/>
  <c r="D58" i="23"/>
  <c r="D57" i="23" s="1"/>
  <c r="G291" i="14"/>
  <c r="G170" i="14"/>
  <c r="I321" i="14"/>
  <c r="I320" i="14" s="1"/>
  <c r="F44" i="23"/>
  <c r="D31" i="23"/>
  <c r="H321" i="14"/>
  <c r="H320" i="14" s="1"/>
  <c r="G321" i="14"/>
  <c r="G320" i="14" s="1"/>
  <c r="D44" i="23"/>
  <c r="D53" i="23"/>
  <c r="D52" i="23" s="1"/>
  <c r="E53" i="23"/>
  <c r="E52" i="23" s="1"/>
  <c r="D42" i="23"/>
  <c r="F42" i="23"/>
  <c r="E42" i="23"/>
  <c r="I46" i="14"/>
  <c r="F22" i="23" s="1"/>
  <c r="I608" i="14"/>
  <c r="H608" i="14"/>
  <c r="D25" i="23"/>
  <c r="D23" i="23" s="1"/>
  <c r="F53" i="23"/>
  <c r="F52" i="23" s="1"/>
  <c r="E16" i="23"/>
  <c r="G582" i="14"/>
  <c r="G581" i="14" s="1"/>
  <c r="G492" i="14"/>
  <c r="H46" i="14"/>
  <c r="E22" i="23" s="1"/>
  <c r="H492" i="14"/>
  <c r="G46" i="14"/>
  <c r="D22" i="23" s="1"/>
  <c r="I215" i="14"/>
  <c r="I492" i="14"/>
  <c r="E46" i="23"/>
  <c r="D46" i="23"/>
  <c r="H215" i="14"/>
  <c r="G215" i="14"/>
  <c r="G608" i="14" l="1"/>
  <c r="E39" i="23"/>
  <c r="D27" i="23"/>
  <c r="I474" i="14"/>
  <c r="E45" i="23"/>
  <c r="E33" i="23"/>
  <c r="D45" i="23"/>
  <c r="F45" i="23"/>
  <c r="F33" i="23"/>
  <c r="G284" i="14"/>
  <c r="D33" i="23"/>
  <c r="G12" i="14"/>
  <c r="H298" i="14"/>
  <c r="H297" i="14" s="1"/>
  <c r="H291" i="14" s="1"/>
  <c r="I298" i="14"/>
  <c r="I297" i="14" s="1"/>
  <c r="I291" i="14" s="1"/>
  <c r="D51" i="23"/>
  <c r="D48" i="23" s="1"/>
  <c r="E14" i="23"/>
  <c r="H12" i="14"/>
  <c r="F14" i="23"/>
  <c r="I12" i="14"/>
  <c r="D14" i="23"/>
  <c r="F39" i="23"/>
  <c r="D39" i="23"/>
  <c r="H474" i="14"/>
  <c r="G474" i="14"/>
  <c r="G11" i="14" l="1"/>
  <c r="D60" i="23"/>
  <c r="H284" i="14"/>
  <c r="H11" i="14" s="1"/>
  <c r="E51" i="23"/>
  <c r="E48" i="23" s="1"/>
  <c r="E60" i="23" s="1"/>
  <c r="F51" i="23"/>
  <c r="F48" i="23" s="1"/>
  <c r="F60" i="23" s="1"/>
  <c r="I284" i="14"/>
  <c r="I11" i="14" s="1"/>
  <c r="G642" i="14" l="1"/>
  <c r="H642" i="14"/>
  <c r="I642" i="14"/>
</calcChain>
</file>

<file path=xl/sharedStrings.xml><?xml version="1.0" encoding="utf-8"?>
<sst xmlns="http://schemas.openxmlformats.org/spreadsheetml/2006/main" count="3117" uniqueCount="461">
  <si>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</si>
  <si>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</si>
  <si>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</si>
  <si>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</si>
  <si>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</si>
  <si>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</si>
  <si>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</si>
  <si>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</si>
  <si>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</si>
  <si>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</si>
  <si>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</si>
  <si>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</si>
  <si>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</si>
  <si>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</si>
  <si>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</si>
  <si>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</si>
  <si>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</si>
  <si>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</si>
  <si>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</si>
  <si>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</si>
  <si>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</si>
  <si>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</si>
  <si>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</si>
  <si>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</si>
  <si>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</si>
  <si>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</si>
  <si>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</si>
  <si>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</si>
  <si>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</si>
  <si>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</si>
  <si>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</si>
  <si>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</si>
  <si>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</si>
  <si>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</si>
  <si>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</si>
  <si>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</si>
  <si>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</si>
  <si>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Закупка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</si>
  <si>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</si>
  <si>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</si>
  <si>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</si>
  <si>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</si>
  <si>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Молодежная политика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</si>
  <si>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</si>
  <si>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</si>
  <si>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</si>
  <si>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</si>
  <si>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160 00 00000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</si>
  <si>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</si>
  <si>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</si>
  <si>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</si>
  <si>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</si>
  <si>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</si>
  <si>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</si>
  <si>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</si>
  <si>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</si>
  <si>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</si>
  <si>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</si>
  <si>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</si>
  <si>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</si>
  <si>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</si>
  <si>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</si>
  <si>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</si>
  <si>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</si>
  <si>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</si>
  <si>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</si>
  <si>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</si>
  <si>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</si>
  <si>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</si>
  <si>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</si>
  <si>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</si>
  <si>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</si>
  <si>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</si>
  <si>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</si>
  <si>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</si>
  <si>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</si>
  <si>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</si>
  <si>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</si>
  <si>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</si>
  <si>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</si>
  <si>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</si>
  <si>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</si>
  <si>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</si>
  <si>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</si>
  <si>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</si>
  <si>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</si>
  <si>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</si>
  <si>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</si>
  <si>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</si>
  <si>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</si>
  <si>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</si>
  <si>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</si>
  <si>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</si>
  <si>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</si>
  <si>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</si>
  <si>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</si>
  <si>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</si>
  <si>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</si>
  <si>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</si>
  <si>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</si>
  <si>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</si>
  <si>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</si>
  <si>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</si>
  <si>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</si>
  <si>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</si>
  <si>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</si>
  <si>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</si>
  <si>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</si>
  <si>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</si>
  <si>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</si>
  <si>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</si>
  <si>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</si>
  <si>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</si>
  <si>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</si>
  <si>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</si>
  <si>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</si>
  <si>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</si>
  <si>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</si>
  <si>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</si>
  <si>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</si>
  <si>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</si>
  <si>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</si>
  <si>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</si>
  <si>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</si>
  <si>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</si>
  <si>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</si>
  <si>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</si>
  <si>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</si>
  <si>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</si>
  <si>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</si>
  <si>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</si>
  <si>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</si>
  <si>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</si>
  <si>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</si>
  <si>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</si>
  <si>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</si>
  <si>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</si>
  <si>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</si>
  <si>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</si>
  <si>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</si>
  <si>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</si>
  <si>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</si>
  <si>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</si>
  <si>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</si>
  <si>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</si>
  <si>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</si>
  <si>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</si>
  <si>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</si>
  <si>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</si>
  <si>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</si>
  <si>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</si>
  <si>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</si>
  <si>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</si>
  <si>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</si>
  <si>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</si>
  <si>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</si>
  <si>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</si>
  <si>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</si>
  <si>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</si>
  <si>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</si>
  <si>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</si>
  <si>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</si>
  <si>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</si>
  <si>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</si>
  <si>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</si>
  <si>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</si>
  <si>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</si>
  <si>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</si>
  <si>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</si>
  <si>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</si>
  <si>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</si>
  <si>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</si>
  <si>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310</t>
  </si>
  <si>
    <t>Мероприятия по повышению безопасности дорожного движения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</si>
  <si>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</si>
  <si>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</si>
  <si>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</si>
  <si>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</si>
  <si>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</si>
  <si>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</si>
  <si>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</si>
  <si>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</si>
  <si>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</si>
  <si>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</si>
  <si>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</si>
  <si>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</si>
  <si>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</si>
  <si>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</si>
  <si>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</si>
  <si>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</si>
  <si>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</si>
  <si>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</si>
  <si>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</si>
  <si>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</si>
  <si>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</si>
  <si>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</si>
  <si>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</si>
  <si>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</si>
  <si>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</si>
  <si>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</si>
  <si>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</si>
  <si>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</si>
  <si>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</si>
  <si>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</si>
  <si>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</si>
  <si>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</si>
  <si>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</si>
  <si>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</si>
  <si>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</si>
  <si>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</si>
  <si>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</si>
  <si>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</si>
  <si>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</si>
  <si>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</si>
  <si>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</si>
  <si>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</si>
  <si>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</si>
  <si>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</si>
  <si>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</si>
  <si>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</si>
  <si>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</si>
  <si>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</si>
  <si>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</si>
  <si>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</si>
  <si>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</si>
  <si>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</si>
  <si>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</si>
  <si>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</si>
  <si>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</si>
  <si>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</si>
  <si>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</si>
  <si>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</si>
  <si>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</si>
  <si>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</si>
  <si>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</si>
  <si>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</si>
  <si>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</si>
  <si>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</si>
  <si>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</si>
  <si>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</si>
  <si>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</si>
  <si>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</si>
  <si>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</si>
  <si>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</si>
  <si>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</si>
  <si>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</si>
  <si>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</si>
  <si>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</si>
  <si>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</si>
  <si>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</si>
  <si>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</si>
  <si>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</si>
  <si>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</si>
  <si>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</si>
  <si>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</si>
  <si>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</si>
  <si>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</si>
  <si>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</si>
  <si>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</si>
  <si>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</si>
  <si>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</si>
  <si>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</si>
  <si>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</si>
  <si>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</si>
  <si>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</si>
  <si>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</si>
  <si>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</si>
  <si>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</si>
  <si>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</si>
  <si>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</si>
  <si>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</si>
  <si>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</si>
  <si>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</si>
  <si>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</si>
  <si>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</si>
  <si>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</si>
  <si>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</si>
  <si>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</si>
  <si>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</si>
  <si>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</si>
  <si>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</si>
  <si>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</si>
  <si>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</si>
  <si>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</si>
  <si>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</si>
  <si>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</si>
  <si>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</si>
  <si>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</si>
  <si>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</si>
  <si>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</si>
  <si>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</si>
  <si>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</si>
  <si>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</si>
  <si>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</si>
  <si>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</si>
  <si>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</si>
  <si>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</si>
  <si>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</si>
  <si>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</si>
  <si>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</si>
  <si>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</si>
  <si>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</si>
  <si>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</si>
  <si>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</si>
  <si>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</si>
  <si>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</si>
  <si>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</si>
  <si>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</si>
  <si>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</si>
  <si>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</si>
  <si>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</si>
  <si>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</si>
  <si>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</si>
  <si>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</si>
  <si>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</si>
  <si>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</si>
  <si>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</si>
  <si>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</si>
  <si>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</si>
  <si>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</si>
  <si>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</si>
  <si>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</si>
  <si>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</si>
  <si>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</si>
  <si>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</si>
  <si>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</si>
  <si>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</si>
  <si>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</si>
  <si>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</si>
  <si>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</si>
  <si>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</si>
  <si>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</si>
  <si>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</si>
  <si>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</si>
  <si>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</si>
  <si>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</si>
  <si>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</si>
  <si>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</si>
  <si>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</si>
  <si>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</si>
  <si>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</si>
  <si>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</si>
  <si>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</si>
  <si>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</si>
  <si>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Председатель и аудитор контрольно-счетного органа муниципального района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</si>
  <si>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</si>
  <si>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</si>
  <si>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</si>
  <si>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</si>
  <si>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</si>
  <si>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</si>
  <si>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</si>
  <si>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</si>
  <si>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</si>
  <si>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</si>
  <si>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</si>
  <si>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</si>
  <si>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</si>
  <si>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</si>
  <si>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</si>
  <si>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</si>
  <si>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</si>
  <si>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</si>
  <si>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</si>
  <si>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</si>
  <si>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</si>
  <si>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</si>
  <si>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</si>
  <si>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</si>
  <si>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</si>
  <si>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031 01 20030</t>
  </si>
  <si>
    <t>170 01 L4970</t>
  </si>
  <si>
    <t>061 01 41030</t>
  </si>
  <si>
    <t>к проекту решения Думы Надеждинского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</si>
  <si>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</si>
  <si>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</si>
  <si>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</si>
  <si>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</si>
  <si>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</si>
  <si>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</si>
  <si>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</si>
  <si>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>Спорт высших достижений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</si>
  <si>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</si>
  <si>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 xml:space="preserve">Средства резервного фонда 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</si>
  <si>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</si>
  <si>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</si>
  <si>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</si>
  <si>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</si>
  <si>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</si>
  <si>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</si>
  <si>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</si>
  <si>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</si>
  <si>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</si>
  <si>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</si>
  <si>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</si>
  <si>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</si>
  <si>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</si>
  <si>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</si>
  <si>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</si>
  <si>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033 01 20030</t>
  </si>
  <si>
    <t>035 01 S2190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</si>
  <si>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</si>
  <si>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180 01 S2410</t>
  </si>
  <si>
    <t>350</t>
  </si>
  <si>
    <t>Премии и гранты</t>
  </si>
  <si>
    <t>Сумма на 2026 год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</si>
  <si>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</si>
  <si>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Сумма на 2027 год</t>
  </si>
  <si>
    <t>999 99 93210</t>
  </si>
  <si>
    <t>Мероприятия по подготовке проектов межевания земельных участков и проведение кадастровых работ</t>
  </si>
  <si>
    <t>042 01 L5990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</si>
  <si>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</si>
  <si>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</si>
  <si>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Благоустройство зданий общеобразовательных организаций в целях соблюдения требований к воздушно тепловому режиму, водоснабжению и канализации</t>
  </si>
  <si>
    <t>Муниципальная программа "Безопасный район" на 2016-2027 годы"</t>
  </si>
  <si>
    <t xml:space="preserve"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 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</si>
  <si>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</si>
  <si>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120 00 00000</t>
  </si>
  <si>
    <t>120 01 11410</t>
  </si>
  <si>
    <t xml:space="preserve">Обеспечение объектами инженерной инфраструктуры земельных участков </t>
  </si>
  <si>
    <t>12</t>
  </si>
  <si>
    <t xml:space="preserve">Подготовка комплексных инженерных изысканий, разработка проектов планировки и межевание территории, разработка проектно-сметной документации, включая проведение государственной экспертизы </t>
  </si>
  <si>
    <t>120 01 11420</t>
  </si>
  <si>
    <t xml:space="preserve">Реализация мероприятий по обеспечению жильем молодых семей </t>
  </si>
  <si>
    <t>022 02 S2220</t>
  </si>
  <si>
    <t>023 02 S4050</t>
  </si>
  <si>
    <t xml:space="preserve">Капитальный ремонт и ремонт автомобильных дорог местного значения </t>
  </si>
  <si>
    <t>050 R1 SД002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</si>
  <si>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</si>
  <si>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</si>
  <si>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</si>
  <si>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</si>
  <si>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</si>
  <si>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061 01 41090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</si>
  <si>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</si>
  <si>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061 01 41100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</si>
  <si>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2021-2027 годы"</t>
  </si>
  <si>
    <t xml:space="preserve">Муниципальная программа "Охрана окружающей среды на территории Надеждинского муниципального района на  2023-2027 годы" </t>
  </si>
  <si>
    <t xml:space="preserve">муниципального района на 2025 год  </t>
  </si>
  <si>
    <t>и плановый период 2026 и 2027 годов"</t>
  </si>
  <si>
    <t>Проектирование (включая изыскания и  проведение государственной экспертизы) и строительство автомобильной дороги к больничному комплексу КГБУЗ "Надеждинская ЦРБ" в с.Вольно-Надеждинское</t>
  </si>
  <si>
    <t>050 01 41010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</si>
  <si>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</si>
  <si>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</si>
  <si>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</si>
  <si>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Приложение 5</t>
  </si>
  <si>
    <t>муниципального района "О бюджете</t>
  </si>
  <si>
    <t>Надеждинского муниципального района</t>
  </si>
  <si>
    <t>на 2025 год и плановый период 2026 и 2027 годов"</t>
  </si>
  <si>
    <t>Распределение бюджетных ассигнований из бюджета Надеждинского муниципального района на 2025 год и плановый период 2026 и 2027 годов в ведомственной структуре расходов бюджета</t>
  </si>
  <si>
    <t>035 02 S2520</t>
  </si>
  <si>
    <t>Муниципальная программа "Развитие образования  Надеждинского муниципального района" на 2020-2027 годы</t>
  </si>
  <si>
    <t>Муниципальная программа "Информационное общество Надеждинского муниципального района на 2020-2027 годы"</t>
  </si>
  <si>
    <t>Муниципальная программа "Экономическое развитие Надеждинскгого муниципального района на 2016-2027 годы"</t>
  </si>
  <si>
    <t xml:space="preserve">Муниципальная программа "Развитие дорожной отрасли в Надеждинском муниципальном районе на 2015-2027 годы" </t>
  </si>
  <si>
    <t xml:space="preserve">Муниципальная программа "Экономическое развитие Надеждинскгого муниципального района на 2016-2027 годы" </t>
  </si>
  <si>
    <t>Муниципальная программа "Развитие образования Надеждинского муниципального района" на 2020-2027 годы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</si>
  <si>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2020-2027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</si>
  <si>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2019-2027 годы"</t>
  </si>
  <si>
    <t>Приложение 6</t>
  </si>
  <si>
    <t>Распределение бюджетных ассигнований на 2025 год и плановый период 2026 и 2027 годов по разделам, подразделам классификации расходов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</si>
</sst>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4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49" fontId="1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164" fontId="3" fillId="0" borderId="3" xfId="0" applyNumberFormat="1" applyFont="1" applyFill="1" applyBorder="1"/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4" borderId="1" xfId="0" applyNumberFormat="1" applyFont="1" applyFill="1" applyBorder="1" applyAlignment="1">
      <alignment horizontal="justify" wrapText="1"/>
    </xf>
    <xf numFmtId="49" fontId="12" fillId="4" borderId="1" xfId="0" applyNumberFormat="1" applyFont="1" applyFill="1" applyBorder="1" applyAlignment="1">
      <alignment horizontal="justify" wrapText="1"/>
    </xf>
    <xf numFmtId="0" fontId="11" fillId="4" borderId="1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justify" vertical="top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49" fontId="12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4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/>
    <xf numFmtId="0" fontId="12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10" fillId="4" borderId="1" xfId="0" applyNumberFormat="1" applyFont="1" applyFill="1" applyBorder="1"/>
    <xf numFmtId="0" fontId="10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164" fontId="3" fillId="0" borderId="0" xfId="0" applyNumberFormat="1" applyFont="1"/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left" wrapText="1"/>
    </xf>
    <xf numFmtId="164" fontId="2" fillId="4" borderId="1" xfId="4" applyNumberFormat="1" applyFont="1" applyFill="1" applyBorder="1"/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14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>
      <alignment horizontal="left" wrapText="1"/>
    </xf>
    <xf numFmtId="0" fontId="15" fillId="0" borderId="0" xfId="0" applyFont="1" applyFill="1" applyAlignment="1">
      <alignment horizontal="left"/>
    </xf>
    <xf numFmtId="0" fontId="14" fillId="0" borderId="0" xfId="0" applyFont="1" applyAlignment="1"/>
    <xf numFmtId="0" fontId="3" fillId="0" borderId="0" xfId="3" applyFont="1" applyAlignment="1">
      <alignment horizontal="center" wrapText="1"/>
    </xf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3"/>
  <sheetViews>
    <sheetView tabSelected="1" zoomScale="120" workbookViewId="0">
      <selection activeCell="L13" sqref="L13"/>
    </sheetView>
  </sheetViews>
  <sheetFormatPr defaultRowHeight="12.75" x14ac:dyDescent="0.2"/>
  <cols>
    <col min="1" max="1" width="51.42578125" style="2" customWidth="1"/>
    <col min="2" max="2" width="5.85546875" style="71" customWidth="1"/>
    <col min="3" max="3" width="5.85546875" style="2" customWidth="1"/>
    <col min="4" max="4" width="6.7109375" style="90" customWidth="1"/>
    <col min="5" max="5" width="13.7109375" style="90" customWidth="1"/>
    <col min="6" max="6" width="9.140625" style="2" customWidth="1"/>
    <col min="7" max="7" width="13" style="2" customWidth="1"/>
    <col min="8" max="8" width="12.5703125" style="2" customWidth="1"/>
    <col min="9" max="9" width="13" style="2" customWidth="1"/>
    <col min="10" max="16384" width="9.140625" style="2"/>
  </cols>
  <sheetData>
    <row r="1" spans="1:9" ht="15.75" customHeight="1" x14ac:dyDescent="0.25">
      <c r="F1" s="201" t="s">
        <v>445</v>
      </c>
      <c r="H1" s="201"/>
      <c r="I1" s="201"/>
    </row>
    <row r="2" spans="1:9" ht="15" customHeight="1" x14ac:dyDescent="0.25">
      <c r="F2" s="204" t="s">
        <v>373</v>
      </c>
      <c r="G2" s="205"/>
      <c r="H2" s="205"/>
      <c r="I2" s="205"/>
    </row>
    <row r="3" spans="1:9" ht="15" customHeight="1" x14ac:dyDescent="0.25">
      <c r="F3" s="204" t="s">
        <v>446</v>
      </c>
      <c r="G3" s="205"/>
      <c r="H3" s="205"/>
      <c r="I3" s="205"/>
    </row>
    <row r="4" spans="1:9" ht="15" x14ac:dyDescent="0.25">
      <c r="F4" s="203" t="s">
        <v>447</v>
      </c>
      <c r="H4" s="203"/>
      <c r="I4" s="203"/>
    </row>
    <row r="5" spans="1:9" ht="15" x14ac:dyDescent="0.25">
      <c r="F5" s="203" t="s">
        <v>448</v>
      </c>
      <c r="H5" s="203"/>
      <c r="I5" s="203"/>
    </row>
    <row r="6" spans="1:9" ht="13.5" customHeight="1" x14ac:dyDescent="0.25">
      <c r="F6" s="202"/>
      <c r="H6" s="202"/>
      <c r="I6" s="202"/>
    </row>
    <row r="7" spans="1:9" s="24" customFormat="1" ht="26.25" customHeight="1" x14ac:dyDescent="0.2">
      <c r="A7" s="206" t="s">
        <v>449</v>
      </c>
      <c r="B7" s="206"/>
      <c r="C7" s="206"/>
      <c r="D7" s="206"/>
      <c r="E7" s="206"/>
      <c r="F7" s="206"/>
      <c r="G7" s="207"/>
      <c r="H7" s="205"/>
      <c r="I7" s="205"/>
    </row>
    <row r="8" spans="1:9" s="24" customFormat="1" ht="15.75" customHeight="1" x14ac:dyDescent="0.2">
      <c r="A8" s="25"/>
      <c r="B8" s="25"/>
      <c r="C8" s="25"/>
      <c r="D8" s="83"/>
      <c r="E8" s="83"/>
      <c r="F8" s="25"/>
      <c r="G8" s="76" t="s">
        <v>114</v>
      </c>
    </row>
    <row r="9" spans="1:9" s="80" customFormat="1" ht="30" customHeight="1" x14ac:dyDescent="0.2">
      <c r="A9" s="79" t="s">
        <v>196</v>
      </c>
      <c r="B9" s="79" t="s">
        <v>195</v>
      </c>
      <c r="C9" s="75" t="s">
        <v>68</v>
      </c>
      <c r="D9" s="84" t="s">
        <v>197</v>
      </c>
      <c r="E9" s="84" t="s">
        <v>99</v>
      </c>
      <c r="F9" s="75" t="s">
        <v>100</v>
      </c>
      <c r="G9" s="74" t="s">
        <v>380</v>
      </c>
      <c r="H9" s="74" t="s">
        <v>405</v>
      </c>
      <c r="I9" s="74" t="s">
        <v>407</v>
      </c>
    </row>
    <row r="10" spans="1:9" s="29" customFormat="1" ht="13.5" customHeight="1" x14ac:dyDescent="0.2">
      <c r="A10" s="26">
        <v>1</v>
      </c>
      <c r="B10" s="27">
        <v>2</v>
      </c>
      <c r="C10" s="27">
        <v>3</v>
      </c>
      <c r="D10" s="85">
        <v>4</v>
      </c>
      <c r="E10" s="85">
        <v>5</v>
      </c>
      <c r="F10" s="27">
        <v>6</v>
      </c>
      <c r="G10" s="28">
        <v>7</v>
      </c>
      <c r="H10" s="28">
        <v>8</v>
      </c>
      <c r="I10" s="28">
        <v>9</v>
      </c>
    </row>
    <row r="11" spans="1:9" ht="29.25" customHeight="1" x14ac:dyDescent="0.2">
      <c r="A11" s="126" t="s">
        <v>103</v>
      </c>
      <c r="B11" s="127" t="s">
        <v>104</v>
      </c>
      <c r="C11" s="127" t="s">
        <v>72</v>
      </c>
      <c r="D11" s="127" t="s">
        <v>72</v>
      </c>
      <c r="E11" s="128" t="s">
        <v>220</v>
      </c>
      <c r="F11" s="130" t="s">
        <v>101</v>
      </c>
      <c r="G11" s="116">
        <f>G12+G151+G170+G215+G284+G313</f>
        <v>670654.41100000008</v>
      </c>
      <c r="H11" s="116">
        <f>H12+H151+H170+H215+H284+H313</f>
        <v>601279.10599999991</v>
      </c>
      <c r="I11" s="116">
        <f>I12+I151+I170+I215+I284+I313</f>
        <v>512783.82800000004</v>
      </c>
    </row>
    <row r="12" spans="1:9" s="20" customFormat="1" ht="15.75" customHeight="1" x14ac:dyDescent="0.2">
      <c r="A12" s="4" t="s">
        <v>70</v>
      </c>
      <c r="B12" s="9">
        <v>961</v>
      </c>
      <c r="C12" s="5" t="s">
        <v>71</v>
      </c>
      <c r="D12" s="5" t="s">
        <v>72</v>
      </c>
      <c r="E12" s="5" t="s">
        <v>220</v>
      </c>
      <c r="F12" s="5" t="s">
        <v>101</v>
      </c>
      <c r="G12" s="108">
        <f>G13+G19+G29+G35+G46</f>
        <v>213045.04300000001</v>
      </c>
      <c r="H12" s="108">
        <f t="shared" ref="H12:I12" si="0">H13+H19+H29+H35+H46</f>
        <v>208588.745</v>
      </c>
      <c r="I12" s="108">
        <f t="shared" si="0"/>
        <v>212975.473</v>
      </c>
    </row>
    <row r="13" spans="1:9" s="21" customFormat="1" ht="33.75" customHeight="1" x14ac:dyDescent="0.25">
      <c r="A13" s="13" t="s">
        <v>73</v>
      </c>
      <c r="B13" s="14">
        <v>961</v>
      </c>
      <c r="C13" s="14" t="s">
        <v>74</v>
      </c>
      <c r="D13" s="15" t="s">
        <v>75</v>
      </c>
      <c r="E13" s="15" t="s">
        <v>220</v>
      </c>
      <c r="F13" s="14" t="s">
        <v>105</v>
      </c>
      <c r="G13" s="109">
        <f>G16</f>
        <v>3315</v>
      </c>
      <c r="H13" s="109">
        <f>H16</f>
        <v>3444</v>
      </c>
      <c r="I13" s="109">
        <f>I16</f>
        <v>3582</v>
      </c>
    </row>
    <row r="14" spans="1:9" s="19" customFormat="1" ht="27" customHeight="1" x14ac:dyDescent="0.2">
      <c r="A14" s="6" t="s">
        <v>187</v>
      </c>
      <c r="B14" s="7">
        <v>961</v>
      </c>
      <c r="C14" s="7" t="s">
        <v>74</v>
      </c>
      <c r="D14" s="8" t="s">
        <v>75</v>
      </c>
      <c r="E14" s="8" t="s">
        <v>213</v>
      </c>
      <c r="F14" s="7" t="s">
        <v>105</v>
      </c>
      <c r="G14" s="107">
        <f>G16</f>
        <v>3315</v>
      </c>
      <c r="H14" s="107">
        <f>H16</f>
        <v>3444</v>
      </c>
      <c r="I14" s="107">
        <f>I16</f>
        <v>3582</v>
      </c>
    </row>
    <row r="15" spans="1:9" s="19" customFormat="1" ht="27.75" customHeight="1" x14ac:dyDescent="0.2">
      <c r="A15" s="6" t="s">
        <v>294</v>
      </c>
      <c r="B15" s="7">
        <v>961</v>
      </c>
      <c r="C15" s="7" t="s">
        <v>74</v>
      </c>
      <c r="D15" s="8" t="s">
        <v>75</v>
      </c>
      <c r="E15" s="8" t="s">
        <v>214</v>
      </c>
      <c r="F15" s="7" t="s">
        <v>105</v>
      </c>
      <c r="G15" s="107">
        <f t="shared" ref="G15:I17" si="1">G16</f>
        <v>3315</v>
      </c>
      <c r="H15" s="107">
        <f t="shared" si="1"/>
        <v>3444</v>
      </c>
      <c r="I15" s="107">
        <f t="shared" si="1"/>
        <v>3582</v>
      </c>
    </row>
    <row r="16" spans="1:9" s="19" customFormat="1" ht="17.25" customHeight="1" x14ac:dyDescent="0.2">
      <c r="A16" s="16" t="s">
        <v>137</v>
      </c>
      <c r="B16" s="17">
        <v>961</v>
      </c>
      <c r="C16" s="18" t="s">
        <v>71</v>
      </c>
      <c r="D16" s="18" t="s">
        <v>85</v>
      </c>
      <c r="E16" s="18" t="s">
        <v>276</v>
      </c>
      <c r="F16" s="18" t="s">
        <v>101</v>
      </c>
      <c r="G16" s="110">
        <f t="shared" si="1"/>
        <v>3315</v>
      </c>
      <c r="H16" s="110">
        <f t="shared" si="1"/>
        <v>3444</v>
      </c>
      <c r="I16" s="110">
        <f t="shared" si="1"/>
        <v>3582</v>
      </c>
    </row>
    <row r="17" spans="1:9" ht="48.75" customHeight="1" x14ac:dyDescent="0.2">
      <c r="A17" s="6" t="s">
        <v>130</v>
      </c>
      <c r="B17" s="7">
        <v>961</v>
      </c>
      <c r="C17" s="8" t="s">
        <v>71</v>
      </c>
      <c r="D17" s="8" t="s">
        <v>85</v>
      </c>
      <c r="E17" s="8" t="s">
        <v>276</v>
      </c>
      <c r="F17" s="8" t="s">
        <v>131</v>
      </c>
      <c r="G17" s="107">
        <f t="shared" si="1"/>
        <v>3315</v>
      </c>
      <c r="H17" s="107">
        <f t="shared" si="1"/>
        <v>3444</v>
      </c>
      <c r="I17" s="107">
        <f t="shared" si="1"/>
        <v>3582</v>
      </c>
    </row>
    <row r="18" spans="1:9" ht="27" customHeight="1" x14ac:dyDescent="0.2">
      <c r="A18" s="6" t="s">
        <v>153</v>
      </c>
      <c r="B18" s="7">
        <v>961</v>
      </c>
      <c r="C18" s="8" t="s">
        <v>71</v>
      </c>
      <c r="D18" s="8" t="s">
        <v>85</v>
      </c>
      <c r="E18" s="8" t="s">
        <v>276</v>
      </c>
      <c r="F18" s="8" t="s">
        <v>152</v>
      </c>
      <c r="G18" s="178">
        <v>3315</v>
      </c>
      <c r="H18" s="178">
        <v>3444</v>
      </c>
      <c r="I18" s="178">
        <v>3582</v>
      </c>
    </row>
    <row r="19" spans="1:9" s="21" customFormat="1" ht="55.5" customHeight="1" x14ac:dyDescent="0.25">
      <c r="A19" s="13" t="s">
        <v>78</v>
      </c>
      <c r="B19" s="14">
        <v>961</v>
      </c>
      <c r="C19" s="15" t="s">
        <v>71</v>
      </c>
      <c r="D19" s="15" t="s">
        <v>79</v>
      </c>
      <c r="E19" s="15" t="s">
        <v>220</v>
      </c>
      <c r="F19" s="14" t="s">
        <v>105</v>
      </c>
      <c r="G19" s="112">
        <f>G22</f>
        <v>44701</v>
      </c>
      <c r="H19" s="112">
        <f>H22</f>
        <v>45622</v>
      </c>
      <c r="I19" s="112">
        <f>I22</f>
        <v>47417</v>
      </c>
    </row>
    <row r="20" spans="1:9" s="21" customFormat="1" ht="26.25" x14ac:dyDescent="0.25">
      <c r="A20" s="6" t="s">
        <v>187</v>
      </c>
      <c r="B20" s="7">
        <v>961</v>
      </c>
      <c r="C20" s="8" t="s">
        <v>71</v>
      </c>
      <c r="D20" s="8" t="s">
        <v>79</v>
      </c>
      <c r="E20" s="8" t="s">
        <v>213</v>
      </c>
      <c r="F20" s="8" t="s">
        <v>101</v>
      </c>
      <c r="G20" s="107">
        <f>G22</f>
        <v>44701</v>
      </c>
      <c r="H20" s="107">
        <f>H22</f>
        <v>45622</v>
      </c>
      <c r="I20" s="107">
        <f>I22</f>
        <v>47417</v>
      </c>
    </row>
    <row r="21" spans="1:9" s="21" customFormat="1" ht="26.25" x14ac:dyDescent="0.25">
      <c r="A21" s="6" t="s">
        <v>294</v>
      </c>
      <c r="B21" s="7">
        <v>961</v>
      </c>
      <c r="C21" s="8" t="s">
        <v>71</v>
      </c>
      <c r="D21" s="8" t="s">
        <v>79</v>
      </c>
      <c r="E21" s="8" t="s">
        <v>214</v>
      </c>
      <c r="F21" s="8" t="s">
        <v>101</v>
      </c>
      <c r="G21" s="107">
        <f>G22</f>
        <v>44701</v>
      </c>
      <c r="H21" s="107">
        <f>H22</f>
        <v>45622</v>
      </c>
      <c r="I21" s="107">
        <f>I22</f>
        <v>47417</v>
      </c>
    </row>
    <row r="22" spans="1:9" s="19" customFormat="1" ht="26.25" customHeight="1" x14ac:dyDescent="0.2">
      <c r="A22" s="16" t="s">
        <v>138</v>
      </c>
      <c r="B22" s="17">
        <v>961</v>
      </c>
      <c r="C22" s="18" t="s">
        <v>71</v>
      </c>
      <c r="D22" s="18" t="s">
        <v>79</v>
      </c>
      <c r="E22" s="18" t="s">
        <v>215</v>
      </c>
      <c r="F22" s="18" t="s">
        <v>101</v>
      </c>
      <c r="G22" s="110">
        <f>G23++G25+G27</f>
        <v>44701</v>
      </c>
      <c r="H22" s="110">
        <f>H23++H25+H27</f>
        <v>45622</v>
      </c>
      <c r="I22" s="110">
        <f>I23++I25+I27</f>
        <v>47417</v>
      </c>
    </row>
    <row r="23" spans="1:9" ht="51" x14ac:dyDescent="0.2">
      <c r="A23" s="6" t="s">
        <v>130</v>
      </c>
      <c r="B23" s="7">
        <v>961</v>
      </c>
      <c r="C23" s="8" t="s">
        <v>71</v>
      </c>
      <c r="D23" s="8" t="s">
        <v>79</v>
      </c>
      <c r="E23" s="8" t="s">
        <v>215</v>
      </c>
      <c r="F23" s="8" t="s">
        <v>131</v>
      </c>
      <c r="G23" s="107">
        <f>G24</f>
        <v>43966</v>
      </c>
      <c r="H23" s="107">
        <f>H24</f>
        <v>44887</v>
      </c>
      <c r="I23" s="107">
        <f>I24</f>
        <v>46682</v>
      </c>
    </row>
    <row r="24" spans="1:9" ht="25.5" x14ac:dyDescent="0.2">
      <c r="A24" s="6" t="s">
        <v>153</v>
      </c>
      <c r="B24" s="7">
        <v>961</v>
      </c>
      <c r="C24" s="8" t="s">
        <v>71</v>
      </c>
      <c r="D24" s="8" t="s">
        <v>79</v>
      </c>
      <c r="E24" s="8" t="s">
        <v>215</v>
      </c>
      <c r="F24" s="8" t="s">
        <v>152</v>
      </c>
      <c r="G24" s="178">
        <v>43966</v>
      </c>
      <c r="H24" s="178">
        <v>44887</v>
      </c>
      <c r="I24" s="178">
        <v>46682</v>
      </c>
    </row>
    <row r="25" spans="1:9" ht="25.5" x14ac:dyDescent="0.2">
      <c r="A25" s="6" t="s">
        <v>37</v>
      </c>
      <c r="B25" s="7">
        <v>961</v>
      </c>
      <c r="C25" s="8" t="s">
        <v>71</v>
      </c>
      <c r="D25" s="8" t="s">
        <v>79</v>
      </c>
      <c r="E25" s="8" t="s">
        <v>215</v>
      </c>
      <c r="F25" s="8" t="s">
        <v>127</v>
      </c>
      <c r="G25" s="107">
        <f>G26</f>
        <v>500</v>
      </c>
      <c r="H25" s="107">
        <f>H26</f>
        <v>500</v>
      </c>
      <c r="I25" s="107">
        <f>I26</f>
        <v>500</v>
      </c>
    </row>
    <row r="26" spans="1:9" ht="25.5" x14ac:dyDescent="0.2">
      <c r="A26" s="6" t="s">
        <v>154</v>
      </c>
      <c r="B26" s="7">
        <v>961</v>
      </c>
      <c r="C26" s="8" t="s">
        <v>71</v>
      </c>
      <c r="D26" s="8" t="s">
        <v>79</v>
      </c>
      <c r="E26" s="8" t="s">
        <v>215</v>
      </c>
      <c r="F26" s="8" t="s">
        <v>155</v>
      </c>
      <c r="G26" s="107">
        <v>500</v>
      </c>
      <c r="H26" s="107">
        <v>500</v>
      </c>
      <c r="I26" s="107">
        <v>500</v>
      </c>
    </row>
    <row r="27" spans="1:9" x14ac:dyDescent="0.2">
      <c r="A27" s="45" t="s">
        <v>128</v>
      </c>
      <c r="B27" s="7">
        <v>961</v>
      </c>
      <c r="C27" s="8" t="s">
        <v>71</v>
      </c>
      <c r="D27" s="8" t="s">
        <v>79</v>
      </c>
      <c r="E27" s="8" t="s">
        <v>215</v>
      </c>
      <c r="F27" s="8" t="s">
        <v>129</v>
      </c>
      <c r="G27" s="107">
        <f>G28</f>
        <v>235</v>
      </c>
      <c r="H27" s="107">
        <f>H28</f>
        <v>235</v>
      </c>
      <c r="I27" s="107">
        <f>I28</f>
        <v>235</v>
      </c>
    </row>
    <row r="28" spans="1:9" x14ac:dyDescent="0.2">
      <c r="A28" s="45" t="s">
        <v>157</v>
      </c>
      <c r="B28" s="7">
        <v>961</v>
      </c>
      <c r="C28" s="8" t="s">
        <v>71</v>
      </c>
      <c r="D28" s="8" t="s">
        <v>79</v>
      </c>
      <c r="E28" s="8" t="s">
        <v>215</v>
      </c>
      <c r="F28" s="8" t="s">
        <v>156</v>
      </c>
      <c r="G28" s="107">
        <v>235</v>
      </c>
      <c r="H28" s="107">
        <v>235</v>
      </c>
      <c r="I28" s="107">
        <v>235</v>
      </c>
    </row>
    <row r="29" spans="1:9" ht="13.5" x14ac:dyDescent="0.25">
      <c r="A29" s="55" t="s">
        <v>149</v>
      </c>
      <c r="B29" s="14">
        <v>961</v>
      </c>
      <c r="C29" s="15" t="s">
        <v>71</v>
      </c>
      <c r="D29" s="15" t="s">
        <v>148</v>
      </c>
      <c r="E29" s="15" t="s">
        <v>220</v>
      </c>
      <c r="F29" s="15" t="s">
        <v>101</v>
      </c>
      <c r="G29" s="109">
        <f>G30</f>
        <v>34.262999999999998</v>
      </c>
      <c r="H29" s="109">
        <f t="shared" ref="H29:I33" si="2">H30</f>
        <v>422.88499999999999</v>
      </c>
      <c r="I29" s="109">
        <f t="shared" si="2"/>
        <v>34.262999999999998</v>
      </c>
    </row>
    <row r="30" spans="1:9" ht="25.5" x14ac:dyDescent="0.2">
      <c r="A30" s="6" t="s">
        <v>187</v>
      </c>
      <c r="B30" s="7">
        <v>961</v>
      </c>
      <c r="C30" s="8" t="s">
        <v>71</v>
      </c>
      <c r="D30" s="8" t="s">
        <v>148</v>
      </c>
      <c r="E30" s="8" t="s">
        <v>213</v>
      </c>
      <c r="F30" s="8" t="s">
        <v>101</v>
      </c>
      <c r="G30" s="107">
        <f>G31</f>
        <v>34.262999999999998</v>
      </c>
      <c r="H30" s="107">
        <f t="shared" si="2"/>
        <v>422.88499999999999</v>
      </c>
      <c r="I30" s="107">
        <f t="shared" si="2"/>
        <v>34.262999999999998</v>
      </c>
    </row>
    <row r="31" spans="1:9" ht="25.5" x14ac:dyDescent="0.2">
      <c r="A31" s="6" t="s">
        <v>294</v>
      </c>
      <c r="B31" s="7">
        <v>961</v>
      </c>
      <c r="C31" s="8" t="s">
        <v>71</v>
      </c>
      <c r="D31" s="8" t="s">
        <v>148</v>
      </c>
      <c r="E31" s="8" t="s">
        <v>214</v>
      </c>
      <c r="F31" s="8" t="s">
        <v>101</v>
      </c>
      <c r="G31" s="107">
        <f>G32</f>
        <v>34.262999999999998</v>
      </c>
      <c r="H31" s="107">
        <f t="shared" si="2"/>
        <v>422.88499999999999</v>
      </c>
      <c r="I31" s="107">
        <f t="shared" si="2"/>
        <v>34.262999999999998</v>
      </c>
    </row>
    <row r="32" spans="1:9" s="19" customFormat="1" ht="63" customHeight="1" x14ac:dyDescent="0.2">
      <c r="A32" s="52" t="s">
        <v>203</v>
      </c>
      <c r="B32" s="17">
        <v>961</v>
      </c>
      <c r="C32" s="18" t="s">
        <v>71</v>
      </c>
      <c r="D32" s="18" t="s">
        <v>148</v>
      </c>
      <c r="E32" s="39" t="s">
        <v>277</v>
      </c>
      <c r="F32" s="18" t="s">
        <v>101</v>
      </c>
      <c r="G32" s="143">
        <f>G33</f>
        <v>34.262999999999998</v>
      </c>
      <c r="H32" s="110">
        <f t="shared" si="2"/>
        <v>422.88499999999999</v>
      </c>
      <c r="I32" s="110">
        <f t="shared" si="2"/>
        <v>34.262999999999998</v>
      </c>
    </row>
    <row r="33" spans="1:9" ht="25.5" x14ac:dyDescent="0.2">
      <c r="A33" s="6" t="s">
        <v>37</v>
      </c>
      <c r="B33" s="7">
        <v>961</v>
      </c>
      <c r="C33" s="8" t="s">
        <v>71</v>
      </c>
      <c r="D33" s="8" t="s">
        <v>148</v>
      </c>
      <c r="E33" s="34" t="s">
        <v>277</v>
      </c>
      <c r="F33" s="8" t="s">
        <v>127</v>
      </c>
      <c r="G33" s="147">
        <f>G34</f>
        <v>34.262999999999998</v>
      </c>
      <c r="H33" s="111">
        <f t="shared" si="2"/>
        <v>422.88499999999999</v>
      </c>
      <c r="I33" s="111">
        <f t="shared" si="2"/>
        <v>34.262999999999998</v>
      </c>
    </row>
    <row r="34" spans="1:9" ht="25.5" x14ac:dyDescent="0.2">
      <c r="A34" s="6" t="s">
        <v>154</v>
      </c>
      <c r="B34" s="7">
        <v>961</v>
      </c>
      <c r="C34" s="8" t="s">
        <v>71</v>
      </c>
      <c r="D34" s="8" t="s">
        <v>148</v>
      </c>
      <c r="E34" s="34" t="s">
        <v>277</v>
      </c>
      <c r="F34" s="8" t="s">
        <v>155</v>
      </c>
      <c r="G34" s="147">
        <v>34.262999999999998</v>
      </c>
      <c r="H34" s="147">
        <v>422.88499999999999</v>
      </c>
      <c r="I34" s="147">
        <v>34.262999999999998</v>
      </c>
    </row>
    <row r="35" spans="1:9" s="21" customFormat="1" ht="13.5" x14ac:dyDescent="0.25">
      <c r="A35" s="73" t="s">
        <v>83</v>
      </c>
      <c r="B35" s="44">
        <v>961</v>
      </c>
      <c r="C35" s="48" t="s">
        <v>71</v>
      </c>
      <c r="D35" s="48" t="s">
        <v>117</v>
      </c>
      <c r="E35" s="48" t="s">
        <v>220</v>
      </c>
      <c r="F35" s="15" t="s">
        <v>101</v>
      </c>
      <c r="G35" s="109">
        <f>G36+G41</f>
        <v>40300</v>
      </c>
      <c r="H35" s="109">
        <f t="shared" ref="H35:I35" si="3">H36+H41</f>
        <v>40300</v>
      </c>
      <c r="I35" s="109">
        <f t="shared" si="3"/>
        <v>40300</v>
      </c>
    </row>
    <row r="36" spans="1:9" s="95" customFormat="1" ht="64.5" x14ac:dyDescent="0.25">
      <c r="A36" s="156" t="s">
        <v>3</v>
      </c>
      <c r="B36" s="43">
        <v>961</v>
      </c>
      <c r="C36" s="41" t="s">
        <v>71</v>
      </c>
      <c r="D36" s="41" t="s">
        <v>117</v>
      </c>
      <c r="E36" s="41" t="s">
        <v>278</v>
      </c>
      <c r="F36" s="5" t="s">
        <v>101</v>
      </c>
      <c r="G36" s="137">
        <f>G37</f>
        <v>6800</v>
      </c>
      <c r="H36" s="137">
        <f>H38</f>
        <v>6800</v>
      </c>
      <c r="I36" s="137">
        <f>I38</f>
        <v>6800</v>
      </c>
    </row>
    <row r="37" spans="1:9" s="95" customFormat="1" ht="54" x14ac:dyDescent="0.25">
      <c r="A37" s="163" t="s">
        <v>353</v>
      </c>
      <c r="B37" s="164">
        <v>961</v>
      </c>
      <c r="C37" s="165" t="s">
        <v>71</v>
      </c>
      <c r="D37" s="165" t="s">
        <v>117</v>
      </c>
      <c r="E37" s="166" t="s">
        <v>354</v>
      </c>
      <c r="F37" s="165" t="s">
        <v>101</v>
      </c>
      <c r="G37" s="167">
        <f>G38</f>
        <v>6800</v>
      </c>
      <c r="H37" s="167">
        <f t="shared" ref="H37:I37" si="4">H38</f>
        <v>6800</v>
      </c>
      <c r="I37" s="167">
        <f t="shared" si="4"/>
        <v>6800</v>
      </c>
    </row>
    <row r="38" spans="1:9" s="95" customFormat="1" ht="13.5" x14ac:dyDescent="0.25">
      <c r="A38" s="180" t="s">
        <v>383</v>
      </c>
      <c r="B38" s="37">
        <v>961</v>
      </c>
      <c r="C38" s="39" t="s">
        <v>71</v>
      </c>
      <c r="D38" s="39" t="s">
        <v>117</v>
      </c>
      <c r="E38" s="106" t="s">
        <v>355</v>
      </c>
      <c r="F38" s="18" t="s">
        <v>101</v>
      </c>
      <c r="G38" s="181">
        <f>G39</f>
        <v>6800</v>
      </c>
      <c r="H38" s="181">
        <f t="shared" ref="H38:I39" si="5">H39</f>
        <v>6800</v>
      </c>
      <c r="I38" s="181">
        <f t="shared" si="5"/>
        <v>6800</v>
      </c>
    </row>
    <row r="39" spans="1:9" x14ac:dyDescent="0.2">
      <c r="A39" s="45" t="s">
        <v>128</v>
      </c>
      <c r="B39" s="35">
        <v>961</v>
      </c>
      <c r="C39" s="34" t="s">
        <v>71</v>
      </c>
      <c r="D39" s="34">
        <v>11</v>
      </c>
      <c r="E39" s="96" t="s">
        <v>355</v>
      </c>
      <c r="F39" s="34" t="s">
        <v>129</v>
      </c>
      <c r="G39" s="111">
        <f>G40</f>
        <v>6800</v>
      </c>
      <c r="H39" s="111">
        <f t="shared" si="5"/>
        <v>6800</v>
      </c>
      <c r="I39" s="111">
        <f t="shared" si="5"/>
        <v>6800</v>
      </c>
    </row>
    <row r="40" spans="1:9" x14ac:dyDescent="0.2">
      <c r="A40" s="45" t="s">
        <v>159</v>
      </c>
      <c r="B40" s="35">
        <v>961</v>
      </c>
      <c r="C40" s="34" t="s">
        <v>71</v>
      </c>
      <c r="D40" s="34">
        <v>11</v>
      </c>
      <c r="E40" s="96" t="s">
        <v>355</v>
      </c>
      <c r="F40" s="34" t="s">
        <v>158</v>
      </c>
      <c r="G40" s="111">
        <v>6800</v>
      </c>
      <c r="H40" s="107">
        <v>6800</v>
      </c>
      <c r="I40" s="107">
        <v>6800</v>
      </c>
    </row>
    <row r="41" spans="1:9" ht="25.5" x14ac:dyDescent="0.2">
      <c r="A41" s="183" t="s">
        <v>187</v>
      </c>
      <c r="B41" s="184">
        <v>961</v>
      </c>
      <c r="C41" s="185" t="s">
        <v>71</v>
      </c>
      <c r="D41" s="185" t="s">
        <v>117</v>
      </c>
      <c r="E41" s="185" t="s">
        <v>213</v>
      </c>
      <c r="F41" s="185" t="s">
        <v>101</v>
      </c>
      <c r="G41" s="113">
        <f>G42</f>
        <v>33500</v>
      </c>
      <c r="H41" s="113">
        <f t="shared" ref="H41:I41" si="6">H42</f>
        <v>33500</v>
      </c>
      <c r="I41" s="113">
        <f t="shared" si="6"/>
        <v>33500</v>
      </c>
    </row>
    <row r="42" spans="1:9" ht="25.5" x14ac:dyDescent="0.2">
      <c r="A42" s="183" t="s">
        <v>294</v>
      </c>
      <c r="B42" s="184">
        <v>961</v>
      </c>
      <c r="C42" s="185" t="s">
        <v>71</v>
      </c>
      <c r="D42" s="185">
        <v>11</v>
      </c>
      <c r="E42" s="185" t="s">
        <v>214</v>
      </c>
      <c r="F42" s="185" t="s">
        <v>101</v>
      </c>
      <c r="G42" s="113">
        <f>G43</f>
        <v>33500</v>
      </c>
      <c r="H42" s="113">
        <f t="shared" ref="H42:I42" si="7">H43</f>
        <v>33500</v>
      </c>
      <c r="I42" s="113">
        <f t="shared" si="7"/>
        <v>33500</v>
      </c>
    </row>
    <row r="43" spans="1:9" s="19" customFormat="1" x14ac:dyDescent="0.2">
      <c r="A43" s="182" t="s">
        <v>383</v>
      </c>
      <c r="B43" s="170">
        <v>961</v>
      </c>
      <c r="C43" s="171" t="s">
        <v>71</v>
      </c>
      <c r="D43" s="171">
        <v>11</v>
      </c>
      <c r="E43" s="171" t="s">
        <v>374</v>
      </c>
      <c r="F43" s="171" t="s">
        <v>101</v>
      </c>
      <c r="G43" s="114">
        <f>G44</f>
        <v>33500</v>
      </c>
      <c r="H43" s="114">
        <f t="shared" ref="H43:I43" si="8">H44</f>
        <v>33500</v>
      </c>
      <c r="I43" s="114">
        <f t="shared" si="8"/>
        <v>33500</v>
      </c>
    </row>
    <row r="44" spans="1:9" x14ac:dyDescent="0.2">
      <c r="A44" s="179" t="s">
        <v>128</v>
      </c>
      <c r="B44" s="173">
        <v>961</v>
      </c>
      <c r="C44" s="174" t="s">
        <v>71</v>
      </c>
      <c r="D44" s="174" t="s">
        <v>117</v>
      </c>
      <c r="E44" s="174" t="s">
        <v>374</v>
      </c>
      <c r="F44" s="174" t="s">
        <v>129</v>
      </c>
      <c r="G44" s="111">
        <f>G45</f>
        <v>33500</v>
      </c>
      <c r="H44" s="111">
        <f t="shared" ref="H44:I44" si="9">H45</f>
        <v>33500</v>
      </c>
      <c r="I44" s="111">
        <f t="shared" si="9"/>
        <v>33500</v>
      </c>
    </row>
    <row r="45" spans="1:9" x14ac:dyDescent="0.2">
      <c r="A45" s="179" t="s">
        <v>159</v>
      </c>
      <c r="B45" s="173">
        <v>961</v>
      </c>
      <c r="C45" s="174" t="s">
        <v>71</v>
      </c>
      <c r="D45" s="174">
        <v>11</v>
      </c>
      <c r="E45" s="174" t="s">
        <v>375</v>
      </c>
      <c r="F45" s="174" t="s">
        <v>158</v>
      </c>
      <c r="G45" s="111">
        <v>33500</v>
      </c>
      <c r="H45" s="107">
        <v>33500</v>
      </c>
      <c r="I45" s="107">
        <v>33500</v>
      </c>
    </row>
    <row r="46" spans="1:9" s="21" customFormat="1" ht="13.5" x14ac:dyDescent="0.25">
      <c r="A46" s="13" t="s">
        <v>84</v>
      </c>
      <c r="B46" s="14">
        <v>961</v>
      </c>
      <c r="C46" s="15" t="s">
        <v>71</v>
      </c>
      <c r="D46" s="15">
        <v>13</v>
      </c>
      <c r="E46" s="15" t="s">
        <v>220</v>
      </c>
      <c r="F46" s="14" t="s">
        <v>105</v>
      </c>
      <c r="G46" s="109">
        <f>G47+G59+G91+G95+G99</f>
        <v>124694.78</v>
      </c>
      <c r="H46" s="109">
        <f>H47+H59+H91+H95+H99</f>
        <v>118799.85999999999</v>
      </c>
      <c r="I46" s="109">
        <f>I47+I59+I91+I95+I99</f>
        <v>121642.21</v>
      </c>
    </row>
    <row r="47" spans="1:9" s="21" customFormat="1" ht="39" x14ac:dyDescent="0.25">
      <c r="A47" s="60" t="s">
        <v>452</v>
      </c>
      <c r="B47" s="9">
        <v>961</v>
      </c>
      <c r="C47" s="5" t="s">
        <v>71</v>
      </c>
      <c r="D47" s="5" t="s">
        <v>116</v>
      </c>
      <c r="E47" s="5" t="s">
        <v>242</v>
      </c>
      <c r="F47" s="5" t="s">
        <v>101</v>
      </c>
      <c r="G47" s="113">
        <f>G48+G55</f>
        <v>7931.9500000000007</v>
      </c>
      <c r="H47" s="113">
        <f>H48+H55</f>
        <v>8415.9500000000007</v>
      </c>
      <c r="I47" s="113">
        <f>I48+I55</f>
        <v>8451.9500000000007</v>
      </c>
    </row>
    <row r="48" spans="1:9" s="21" customFormat="1" ht="67.5" x14ac:dyDescent="0.25">
      <c r="A48" s="58" t="s">
        <v>185</v>
      </c>
      <c r="B48" s="44">
        <v>961</v>
      </c>
      <c r="C48" s="48" t="s">
        <v>71</v>
      </c>
      <c r="D48" s="48">
        <v>13</v>
      </c>
      <c r="E48" s="48" t="s">
        <v>279</v>
      </c>
      <c r="F48" s="48" t="s">
        <v>101</v>
      </c>
      <c r="G48" s="112">
        <f>G49+G52</f>
        <v>3414.9500000000003</v>
      </c>
      <c r="H48" s="112">
        <f>H49+H52</f>
        <v>3764.9500000000003</v>
      </c>
      <c r="I48" s="112">
        <f>I49+I52</f>
        <v>3614.9500000000003</v>
      </c>
    </row>
    <row r="49" spans="1:9" s="21" customFormat="1" ht="51.75" x14ac:dyDescent="0.25">
      <c r="A49" s="22" t="s">
        <v>295</v>
      </c>
      <c r="B49" s="37">
        <v>961</v>
      </c>
      <c r="C49" s="39" t="s">
        <v>71</v>
      </c>
      <c r="D49" s="39">
        <v>13</v>
      </c>
      <c r="E49" s="18" t="s">
        <v>280</v>
      </c>
      <c r="F49" s="39" t="s">
        <v>101</v>
      </c>
      <c r="G49" s="114">
        <f t="shared" ref="G49:I50" si="10">G50</f>
        <v>2954.3</v>
      </c>
      <c r="H49" s="114">
        <f t="shared" si="10"/>
        <v>2954.3</v>
      </c>
      <c r="I49" s="114">
        <f t="shared" si="10"/>
        <v>2954.3</v>
      </c>
    </row>
    <row r="50" spans="1:9" s="21" customFormat="1" ht="26.25" x14ac:dyDescent="0.25">
      <c r="A50" s="6" t="s">
        <v>37</v>
      </c>
      <c r="B50" s="35">
        <v>961</v>
      </c>
      <c r="C50" s="34" t="s">
        <v>71</v>
      </c>
      <c r="D50" s="34">
        <v>13</v>
      </c>
      <c r="E50" s="8" t="s">
        <v>280</v>
      </c>
      <c r="F50" s="34" t="s">
        <v>127</v>
      </c>
      <c r="G50" s="111">
        <f t="shared" si="10"/>
        <v>2954.3</v>
      </c>
      <c r="H50" s="147">
        <f t="shared" si="10"/>
        <v>2954.3</v>
      </c>
      <c r="I50" s="147">
        <f t="shared" si="10"/>
        <v>2954.3</v>
      </c>
    </row>
    <row r="51" spans="1:9" s="21" customFormat="1" ht="26.25" x14ac:dyDescent="0.25">
      <c r="A51" s="6" t="s">
        <v>154</v>
      </c>
      <c r="B51" s="35">
        <v>961</v>
      </c>
      <c r="C51" s="34" t="s">
        <v>71</v>
      </c>
      <c r="D51" s="34">
        <v>13</v>
      </c>
      <c r="E51" s="8" t="s">
        <v>280</v>
      </c>
      <c r="F51" s="34" t="s">
        <v>155</v>
      </c>
      <c r="G51" s="107">
        <f>2954.3</f>
        <v>2954.3</v>
      </c>
      <c r="H51" s="147">
        <v>2954.3</v>
      </c>
      <c r="I51" s="147">
        <v>2954.3</v>
      </c>
    </row>
    <row r="52" spans="1:9" s="21" customFormat="1" ht="26.25" x14ac:dyDescent="0.25">
      <c r="A52" s="22" t="s">
        <v>186</v>
      </c>
      <c r="B52" s="37">
        <v>961</v>
      </c>
      <c r="C52" s="39" t="s">
        <v>71</v>
      </c>
      <c r="D52" s="39">
        <v>13</v>
      </c>
      <c r="E52" s="39" t="s">
        <v>281</v>
      </c>
      <c r="F52" s="39" t="s">
        <v>101</v>
      </c>
      <c r="G52" s="114">
        <f t="shared" ref="G52:I53" si="11">G53</f>
        <v>460.65</v>
      </c>
      <c r="H52" s="114">
        <f t="shared" si="11"/>
        <v>810.65</v>
      </c>
      <c r="I52" s="114">
        <f t="shared" si="11"/>
        <v>660.65</v>
      </c>
    </row>
    <row r="53" spans="1:9" s="21" customFormat="1" ht="26.25" x14ac:dyDescent="0.25">
      <c r="A53" s="6" t="s">
        <v>37</v>
      </c>
      <c r="B53" s="35">
        <v>961</v>
      </c>
      <c r="C53" s="34" t="s">
        <v>71</v>
      </c>
      <c r="D53" s="34">
        <v>13</v>
      </c>
      <c r="E53" s="34" t="s">
        <v>281</v>
      </c>
      <c r="F53" s="34" t="s">
        <v>127</v>
      </c>
      <c r="G53" s="111">
        <f t="shared" si="11"/>
        <v>460.65</v>
      </c>
      <c r="H53" s="111">
        <f t="shared" si="11"/>
        <v>810.65</v>
      </c>
      <c r="I53" s="111">
        <f t="shared" si="11"/>
        <v>660.65</v>
      </c>
    </row>
    <row r="54" spans="1:9" s="21" customFormat="1" ht="26.25" x14ac:dyDescent="0.25">
      <c r="A54" s="6" t="s">
        <v>154</v>
      </c>
      <c r="B54" s="35">
        <v>961</v>
      </c>
      <c r="C54" s="34" t="s">
        <v>71</v>
      </c>
      <c r="D54" s="34">
        <v>13</v>
      </c>
      <c r="E54" s="34" t="s">
        <v>281</v>
      </c>
      <c r="F54" s="34" t="s">
        <v>155</v>
      </c>
      <c r="G54" s="111">
        <v>460.65</v>
      </c>
      <c r="H54" s="111">
        <v>810.65</v>
      </c>
      <c r="I54" s="111">
        <v>660.65</v>
      </c>
    </row>
    <row r="55" spans="1:9" s="21" customFormat="1" ht="40.5" x14ac:dyDescent="0.25">
      <c r="A55" s="58" t="s">
        <v>345</v>
      </c>
      <c r="B55" s="44">
        <v>961</v>
      </c>
      <c r="C55" s="48" t="s">
        <v>71</v>
      </c>
      <c r="D55" s="48">
        <v>13</v>
      </c>
      <c r="E55" s="48" t="s">
        <v>282</v>
      </c>
      <c r="F55" s="48" t="s">
        <v>101</v>
      </c>
      <c r="G55" s="112">
        <f>G56</f>
        <v>4517</v>
      </c>
      <c r="H55" s="112">
        <f t="shared" ref="H55:I57" si="12">H56</f>
        <v>4651</v>
      </c>
      <c r="I55" s="112">
        <f t="shared" si="12"/>
        <v>4837</v>
      </c>
    </row>
    <row r="56" spans="1:9" s="21" customFormat="1" ht="26.25" x14ac:dyDescent="0.25">
      <c r="A56" s="16" t="s">
        <v>138</v>
      </c>
      <c r="B56" s="37">
        <v>961</v>
      </c>
      <c r="C56" s="39" t="s">
        <v>71</v>
      </c>
      <c r="D56" s="39">
        <v>13</v>
      </c>
      <c r="E56" s="39" t="s">
        <v>283</v>
      </c>
      <c r="F56" s="39" t="s">
        <v>101</v>
      </c>
      <c r="G56" s="114">
        <f>G57</f>
        <v>4517</v>
      </c>
      <c r="H56" s="114">
        <f t="shared" si="12"/>
        <v>4651</v>
      </c>
      <c r="I56" s="114">
        <f t="shared" si="12"/>
        <v>4837</v>
      </c>
    </row>
    <row r="57" spans="1:9" s="21" customFormat="1" ht="51.75" x14ac:dyDescent="0.25">
      <c r="A57" s="6" t="s">
        <v>130</v>
      </c>
      <c r="B57" s="35">
        <v>961</v>
      </c>
      <c r="C57" s="34" t="s">
        <v>71</v>
      </c>
      <c r="D57" s="34">
        <v>13</v>
      </c>
      <c r="E57" s="34" t="s">
        <v>283</v>
      </c>
      <c r="F57" s="34" t="s">
        <v>131</v>
      </c>
      <c r="G57" s="111">
        <f>G58</f>
        <v>4517</v>
      </c>
      <c r="H57" s="111">
        <f t="shared" si="12"/>
        <v>4651</v>
      </c>
      <c r="I57" s="111">
        <f t="shared" si="12"/>
        <v>4837</v>
      </c>
    </row>
    <row r="58" spans="1:9" s="21" customFormat="1" ht="26.25" x14ac:dyDescent="0.25">
      <c r="A58" s="6" t="s">
        <v>153</v>
      </c>
      <c r="B58" s="35">
        <v>961</v>
      </c>
      <c r="C58" s="34" t="s">
        <v>71</v>
      </c>
      <c r="D58" s="34">
        <v>13</v>
      </c>
      <c r="E58" s="34" t="s">
        <v>283</v>
      </c>
      <c r="F58" s="34" t="s">
        <v>152</v>
      </c>
      <c r="G58" s="178">
        <v>4517</v>
      </c>
      <c r="H58" s="178">
        <v>4651</v>
      </c>
      <c r="I58" s="178">
        <v>4837</v>
      </c>
    </row>
    <row r="59" spans="1:9" s="20" customFormat="1" ht="38.25" x14ac:dyDescent="0.2">
      <c r="A59" s="151" t="s">
        <v>453</v>
      </c>
      <c r="B59" s="9">
        <v>961</v>
      </c>
      <c r="C59" s="5" t="s">
        <v>71</v>
      </c>
      <c r="D59" s="5">
        <v>13</v>
      </c>
      <c r="E59" s="91" t="s">
        <v>226</v>
      </c>
      <c r="F59" s="5" t="s">
        <v>101</v>
      </c>
      <c r="G59" s="108">
        <f>G60+G73+G83+G87</f>
        <v>49688.021000000001</v>
      </c>
      <c r="H59" s="108">
        <f>H60+H73+H83+H87</f>
        <v>45661.320999999996</v>
      </c>
      <c r="I59" s="108">
        <f>I60+I73+I83+I87</f>
        <v>46618.021000000001</v>
      </c>
    </row>
    <row r="60" spans="1:9" s="21" customFormat="1" ht="70.5" customHeight="1" x14ac:dyDescent="0.25">
      <c r="A60" s="73" t="s">
        <v>58</v>
      </c>
      <c r="B60" s="14">
        <v>961</v>
      </c>
      <c r="C60" s="15" t="s">
        <v>71</v>
      </c>
      <c r="D60" s="15">
        <v>13</v>
      </c>
      <c r="E60" s="98" t="s">
        <v>284</v>
      </c>
      <c r="F60" s="15" t="s">
        <v>101</v>
      </c>
      <c r="G60" s="109">
        <f>G61+G64+G67+G70</f>
        <v>20759.940999999999</v>
      </c>
      <c r="H60" s="109">
        <f t="shared" ref="H60:I60" si="13">H61+H64+H67+H70</f>
        <v>16099.941000000001</v>
      </c>
      <c r="I60" s="109">
        <f t="shared" si="13"/>
        <v>15692.941000000001</v>
      </c>
    </row>
    <row r="61" spans="1:9" s="20" customFormat="1" ht="25.5" x14ac:dyDescent="0.2">
      <c r="A61" s="81" t="s">
        <v>134</v>
      </c>
      <c r="B61" s="17">
        <v>961</v>
      </c>
      <c r="C61" s="18" t="s">
        <v>71</v>
      </c>
      <c r="D61" s="18">
        <v>13</v>
      </c>
      <c r="E61" s="86" t="s">
        <v>285</v>
      </c>
      <c r="F61" s="18" t="s">
        <v>101</v>
      </c>
      <c r="G61" s="110">
        <f t="shared" ref="G61:I62" si="14">G62</f>
        <v>2793</v>
      </c>
      <c r="H61" s="110">
        <f t="shared" si="14"/>
        <v>1133</v>
      </c>
      <c r="I61" s="143">
        <f t="shared" si="14"/>
        <v>726</v>
      </c>
    </row>
    <row r="62" spans="1:9" s="20" customFormat="1" ht="25.5" x14ac:dyDescent="0.2">
      <c r="A62" s="6" t="s">
        <v>37</v>
      </c>
      <c r="B62" s="7">
        <v>961</v>
      </c>
      <c r="C62" s="8" t="s">
        <v>71</v>
      </c>
      <c r="D62" s="8">
        <v>13</v>
      </c>
      <c r="E62" s="87" t="s">
        <v>285</v>
      </c>
      <c r="F62" s="8" t="s">
        <v>127</v>
      </c>
      <c r="G62" s="107">
        <f t="shared" si="14"/>
        <v>2793</v>
      </c>
      <c r="H62" s="107">
        <f t="shared" si="14"/>
        <v>1133</v>
      </c>
      <c r="I62" s="147">
        <f t="shared" si="14"/>
        <v>726</v>
      </c>
    </row>
    <row r="63" spans="1:9" s="20" customFormat="1" ht="25.5" x14ac:dyDescent="0.2">
      <c r="A63" s="6" t="s">
        <v>154</v>
      </c>
      <c r="B63" s="7">
        <v>961</v>
      </c>
      <c r="C63" s="8" t="s">
        <v>71</v>
      </c>
      <c r="D63" s="8">
        <v>13</v>
      </c>
      <c r="E63" s="87" t="s">
        <v>285</v>
      </c>
      <c r="F63" s="8" t="s">
        <v>155</v>
      </c>
      <c r="G63" s="147">
        <v>2793</v>
      </c>
      <c r="H63" s="147">
        <v>1133</v>
      </c>
      <c r="I63" s="147">
        <v>726</v>
      </c>
    </row>
    <row r="64" spans="1:9" s="21" customFormat="1" ht="26.25" x14ac:dyDescent="0.25">
      <c r="A64" s="36" t="s">
        <v>209</v>
      </c>
      <c r="B64" s="17">
        <v>961</v>
      </c>
      <c r="C64" s="18" t="s">
        <v>71</v>
      </c>
      <c r="D64" s="18">
        <v>13</v>
      </c>
      <c r="E64" s="86" t="s">
        <v>286</v>
      </c>
      <c r="F64" s="18" t="s">
        <v>101</v>
      </c>
      <c r="G64" s="110">
        <f t="shared" ref="G64:I65" si="15">G65</f>
        <v>17336.940999999999</v>
      </c>
      <c r="H64" s="110">
        <f t="shared" si="15"/>
        <v>14336.941000000001</v>
      </c>
      <c r="I64" s="143">
        <f t="shared" si="15"/>
        <v>14336.941000000001</v>
      </c>
    </row>
    <row r="65" spans="1:9" s="20" customFormat="1" ht="25.5" x14ac:dyDescent="0.2">
      <c r="A65" s="6" t="s">
        <v>37</v>
      </c>
      <c r="B65" s="7">
        <v>961</v>
      </c>
      <c r="C65" s="8" t="s">
        <v>71</v>
      </c>
      <c r="D65" s="8">
        <v>13</v>
      </c>
      <c r="E65" s="87" t="s">
        <v>286</v>
      </c>
      <c r="F65" s="8" t="s">
        <v>127</v>
      </c>
      <c r="G65" s="107">
        <f t="shared" si="15"/>
        <v>17336.940999999999</v>
      </c>
      <c r="H65" s="107">
        <f t="shared" si="15"/>
        <v>14336.941000000001</v>
      </c>
      <c r="I65" s="147">
        <f t="shared" si="15"/>
        <v>14336.941000000001</v>
      </c>
    </row>
    <row r="66" spans="1:9" s="20" customFormat="1" ht="25.5" x14ac:dyDescent="0.2">
      <c r="A66" s="6" t="s">
        <v>154</v>
      </c>
      <c r="B66" s="7">
        <v>961</v>
      </c>
      <c r="C66" s="8" t="s">
        <v>71</v>
      </c>
      <c r="D66" s="8">
        <v>13</v>
      </c>
      <c r="E66" s="87" t="s">
        <v>286</v>
      </c>
      <c r="F66" s="8" t="s">
        <v>155</v>
      </c>
      <c r="G66" s="107">
        <f>14336.941+3000</f>
        <v>17336.940999999999</v>
      </c>
      <c r="H66" s="107">
        <v>14336.941000000001</v>
      </c>
      <c r="I66" s="147">
        <v>14336.941000000001</v>
      </c>
    </row>
    <row r="67" spans="1:9" s="20" customFormat="1" ht="36.75" customHeight="1" x14ac:dyDescent="0.2">
      <c r="A67" s="38" t="s">
        <v>53</v>
      </c>
      <c r="B67" s="37">
        <v>961</v>
      </c>
      <c r="C67" s="39" t="s">
        <v>71</v>
      </c>
      <c r="D67" s="39">
        <v>13</v>
      </c>
      <c r="E67" s="104" t="s">
        <v>54</v>
      </c>
      <c r="F67" s="39" t="s">
        <v>101</v>
      </c>
      <c r="G67" s="114">
        <f t="shared" ref="G67:I68" si="16">G68</f>
        <v>420</v>
      </c>
      <c r="H67" s="114">
        <f t="shared" si="16"/>
        <v>420</v>
      </c>
      <c r="I67" s="114">
        <f t="shared" si="16"/>
        <v>420</v>
      </c>
    </row>
    <row r="68" spans="1:9" s="20" customFormat="1" ht="25.5" x14ac:dyDescent="0.2">
      <c r="A68" s="6" t="s">
        <v>37</v>
      </c>
      <c r="B68" s="35">
        <v>961</v>
      </c>
      <c r="C68" s="34" t="s">
        <v>71</v>
      </c>
      <c r="D68" s="34">
        <v>13</v>
      </c>
      <c r="E68" s="68" t="s">
        <v>54</v>
      </c>
      <c r="F68" s="34" t="s">
        <v>127</v>
      </c>
      <c r="G68" s="111">
        <f t="shared" si="16"/>
        <v>420</v>
      </c>
      <c r="H68" s="111">
        <f t="shared" si="16"/>
        <v>420</v>
      </c>
      <c r="I68" s="111">
        <f t="shared" si="16"/>
        <v>420</v>
      </c>
    </row>
    <row r="69" spans="1:9" s="20" customFormat="1" ht="25.5" x14ac:dyDescent="0.2">
      <c r="A69" s="33" t="s">
        <v>154</v>
      </c>
      <c r="B69" s="35">
        <v>961</v>
      </c>
      <c r="C69" s="34" t="s">
        <v>71</v>
      </c>
      <c r="D69" s="34">
        <v>13</v>
      </c>
      <c r="E69" s="68" t="s">
        <v>54</v>
      </c>
      <c r="F69" s="34" t="s">
        <v>155</v>
      </c>
      <c r="G69" s="111">
        <v>420</v>
      </c>
      <c r="H69" s="107">
        <v>420</v>
      </c>
      <c r="I69" s="107">
        <v>420</v>
      </c>
    </row>
    <row r="70" spans="1:9" s="20" customFormat="1" ht="51" x14ac:dyDescent="0.2">
      <c r="A70" s="38" t="s">
        <v>55</v>
      </c>
      <c r="B70" s="37">
        <v>961</v>
      </c>
      <c r="C70" s="39" t="s">
        <v>71</v>
      </c>
      <c r="D70" s="39">
        <v>13</v>
      </c>
      <c r="E70" s="54" t="s">
        <v>56</v>
      </c>
      <c r="F70" s="39" t="s">
        <v>101</v>
      </c>
      <c r="G70" s="114">
        <f t="shared" ref="G70:I71" si="17">G71</f>
        <v>210</v>
      </c>
      <c r="H70" s="114">
        <f t="shared" si="17"/>
        <v>210</v>
      </c>
      <c r="I70" s="114">
        <f t="shared" si="17"/>
        <v>210</v>
      </c>
    </row>
    <row r="71" spans="1:9" s="20" customFormat="1" ht="25.5" x14ac:dyDescent="0.2">
      <c r="A71" s="6" t="s">
        <v>37</v>
      </c>
      <c r="B71" s="35">
        <v>961</v>
      </c>
      <c r="C71" s="34" t="s">
        <v>71</v>
      </c>
      <c r="D71" s="34">
        <v>13</v>
      </c>
      <c r="E71" s="66" t="s">
        <v>56</v>
      </c>
      <c r="F71" s="34" t="s">
        <v>127</v>
      </c>
      <c r="G71" s="111">
        <f t="shared" si="17"/>
        <v>210</v>
      </c>
      <c r="H71" s="111">
        <f t="shared" si="17"/>
        <v>210</v>
      </c>
      <c r="I71" s="111">
        <f t="shared" si="17"/>
        <v>210</v>
      </c>
    </row>
    <row r="72" spans="1:9" s="20" customFormat="1" ht="25.5" x14ac:dyDescent="0.2">
      <c r="A72" s="33" t="s">
        <v>154</v>
      </c>
      <c r="B72" s="35">
        <v>961</v>
      </c>
      <c r="C72" s="34" t="s">
        <v>71</v>
      </c>
      <c r="D72" s="34">
        <v>13</v>
      </c>
      <c r="E72" s="66" t="s">
        <v>56</v>
      </c>
      <c r="F72" s="34" t="s">
        <v>155</v>
      </c>
      <c r="G72" s="111">
        <v>210</v>
      </c>
      <c r="H72" s="107">
        <v>210</v>
      </c>
      <c r="I72" s="107">
        <v>210</v>
      </c>
    </row>
    <row r="73" spans="1:9" s="21" customFormat="1" ht="67.5" x14ac:dyDescent="0.25">
      <c r="A73" s="58" t="s">
        <v>19</v>
      </c>
      <c r="B73" s="14">
        <v>961</v>
      </c>
      <c r="C73" s="15" t="s">
        <v>71</v>
      </c>
      <c r="D73" s="15">
        <v>13</v>
      </c>
      <c r="E73" s="98" t="s">
        <v>287</v>
      </c>
      <c r="F73" s="15" t="s">
        <v>101</v>
      </c>
      <c r="G73" s="109">
        <f>G74+G77+G80</f>
        <v>712.07999999999993</v>
      </c>
      <c r="H73" s="109">
        <f>H74+H77+H80</f>
        <v>509.38</v>
      </c>
      <c r="I73" s="109">
        <f>I74+I77+I80</f>
        <v>713.07999999999993</v>
      </c>
    </row>
    <row r="74" spans="1:9" s="21" customFormat="1" ht="13.5" x14ac:dyDescent="0.25">
      <c r="A74" s="82" t="s">
        <v>207</v>
      </c>
      <c r="B74" s="17">
        <v>961</v>
      </c>
      <c r="C74" s="18" t="s">
        <v>71</v>
      </c>
      <c r="D74" s="18">
        <v>13</v>
      </c>
      <c r="E74" s="18" t="s">
        <v>210</v>
      </c>
      <c r="F74" s="18" t="s">
        <v>101</v>
      </c>
      <c r="G74" s="110">
        <f t="shared" ref="G74:I75" si="18">G75</f>
        <v>196</v>
      </c>
      <c r="H74" s="110">
        <f t="shared" si="18"/>
        <v>196</v>
      </c>
      <c r="I74" s="110">
        <f t="shared" si="18"/>
        <v>196</v>
      </c>
    </row>
    <row r="75" spans="1:9" s="21" customFormat="1" ht="26.25" x14ac:dyDescent="0.25">
      <c r="A75" s="6" t="s">
        <v>37</v>
      </c>
      <c r="B75" s="7">
        <v>961</v>
      </c>
      <c r="C75" s="8" t="s">
        <v>71</v>
      </c>
      <c r="D75" s="8">
        <v>13</v>
      </c>
      <c r="E75" s="8" t="s">
        <v>210</v>
      </c>
      <c r="F75" s="7">
        <v>200</v>
      </c>
      <c r="G75" s="107">
        <f t="shared" si="18"/>
        <v>196</v>
      </c>
      <c r="H75" s="107">
        <f t="shared" si="18"/>
        <v>196</v>
      </c>
      <c r="I75" s="107">
        <f t="shared" si="18"/>
        <v>196</v>
      </c>
    </row>
    <row r="76" spans="1:9" s="21" customFormat="1" ht="26.25" x14ac:dyDescent="0.25">
      <c r="A76" s="6" t="s">
        <v>154</v>
      </c>
      <c r="B76" s="7">
        <v>961</v>
      </c>
      <c r="C76" s="8" t="s">
        <v>71</v>
      </c>
      <c r="D76" s="8">
        <v>13</v>
      </c>
      <c r="E76" s="8" t="s">
        <v>210</v>
      </c>
      <c r="F76" s="7">
        <v>240</v>
      </c>
      <c r="G76" s="107">
        <v>196</v>
      </c>
      <c r="H76" s="147">
        <v>196</v>
      </c>
      <c r="I76" s="147">
        <v>196</v>
      </c>
    </row>
    <row r="77" spans="1:9" s="21" customFormat="1" ht="25.5" x14ac:dyDescent="0.25">
      <c r="A77" s="82" t="s">
        <v>206</v>
      </c>
      <c r="B77" s="17">
        <v>961</v>
      </c>
      <c r="C77" s="18" t="s">
        <v>71</v>
      </c>
      <c r="D77" s="18">
        <v>13</v>
      </c>
      <c r="E77" s="18" t="s">
        <v>211</v>
      </c>
      <c r="F77" s="18" t="s">
        <v>101</v>
      </c>
      <c r="G77" s="110">
        <f>G78</f>
        <v>457.08</v>
      </c>
      <c r="H77" s="110">
        <f t="shared" ref="H77:I77" si="19">H78</f>
        <v>262.88</v>
      </c>
      <c r="I77" s="110">
        <f t="shared" si="19"/>
        <v>457.08</v>
      </c>
    </row>
    <row r="78" spans="1:9" s="21" customFormat="1" ht="26.25" x14ac:dyDescent="0.25">
      <c r="A78" s="6" t="s">
        <v>37</v>
      </c>
      <c r="B78" s="7">
        <v>961</v>
      </c>
      <c r="C78" s="8" t="s">
        <v>71</v>
      </c>
      <c r="D78" s="8">
        <v>13</v>
      </c>
      <c r="E78" s="8" t="s">
        <v>211</v>
      </c>
      <c r="F78" s="7">
        <v>200</v>
      </c>
      <c r="G78" s="107">
        <v>457.08</v>
      </c>
      <c r="H78" s="107">
        <v>262.88</v>
      </c>
      <c r="I78" s="107">
        <v>457.08</v>
      </c>
    </row>
    <row r="79" spans="1:9" s="21" customFormat="1" ht="26.25" x14ac:dyDescent="0.25">
      <c r="A79" s="6" t="s">
        <v>154</v>
      </c>
      <c r="B79" s="7">
        <v>961</v>
      </c>
      <c r="C79" s="8" t="s">
        <v>71</v>
      </c>
      <c r="D79" s="8">
        <v>13</v>
      </c>
      <c r="E79" s="8" t="s">
        <v>211</v>
      </c>
      <c r="F79" s="7">
        <v>240</v>
      </c>
      <c r="G79" s="107">
        <v>177.62</v>
      </c>
      <c r="H79" s="107">
        <v>427</v>
      </c>
      <c r="I79" s="107">
        <v>178</v>
      </c>
    </row>
    <row r="80" spans="1:9" s="21" customFormat="1" ht="13.5" x14ac:dyDescent="0.25">
      <c r="A80" s="136" t="s">
        <v>323</v>
      </c>
      <c r="B80" s="17">
        <v>961</v>
      </c>
      <c r="C80" s="18" t="s">
        <v>71</v>
      </c>
      <c r="D80" s="18">
        <v>13</v>
      </c>
      <c r="E80" s="39" t="s">
        <v>327</v>
      </c>
      <c r="F80" s="18" t="s">
        <v>101</v>
      </c>
      <c r="G80" s="110">
        <f t="shared" ref="G80:I81" si="20">G81</f>
        <v>59</v>
      </c>
      <c r="H80" s="110">
        <f t="shared" si="20"/>
        <v>50.5</v>
      </c>
      <c r="I80" s="110">
        <f t="shared" si="20"/>
        <v>60</v>
      </c>
    </row>
    <row r="81" spans="1:9" s="21" customFormat="1" ht="26.25" x14ac:dyDescent="0.25">
      <c r="A81" s="6" t="s">
        <v>37</v>
      </c>
      <c r="B81" s="7">
        <v>961</v>
      </c>
      <c r="C81" s="8" t="s">
        <v>71</v>
      </c>
      <c r="D81" s="8">
        <v>13</v>
      </c>
      <c r="E81" s="34" t="s">
        <v>327</v>
      </c>
      <c r="F81" s="7">
        <v>200</v>
      </c>
      <c r="G81" s="107">
        <f t="shared" si="20"/>
        <v>59</v>
      </c>
      <c r="H81" s="107">
        <f t="shared" si="20"/>
        <v>50.5</v>
      </c>
      <c r="I81" s="107">
        <f t="shared" si="20"/>
        <v>60</v>
      </c>
    </row>
    <row r="82" spans="1:9" s="21" customFormat="1" ht="26.25" x14ac:dyDescent="0.25">
      <c r="A82" s="6" t="s">
        <v>154</v>
      </c>
      <c r="B82" s="7">
        <v>961</v>
      </c>
      <c r="C82" s="8" t="s">
        <v>71</v>
      </c>
      <c r="D82" s="8">
        <v>13</v>
      </c>
      <c r="E82" s="34" t="s">
        <v>327</v>
      </c>
      <c r="F82" s="7">
        <v>240</v>
      </c>
      <c r="G82" s="107">
        <v>59</v>
      </c>
      <c r="H82" s="107">
        <v>50.5</v>
      </c>
      <c r="I82" s="107">
        <v>60</v>
      </c>
    </row>
    <row r="83" spans="1:9" s="21" customFormat="1" ht="39.75" customHeight="1" x14ac:dyDescent="0.25">
      <c r="A83" s="163" t="s">
        <v>385</v>
      </c>
      <c r="B83" s="164">
        <v>961</v>
      </c>
      <c r="C83" s="165" t="s">
        <v>71</v>
      </c>
      <c r="D83" s="165">
        <v>13</v>
      </c>
      <c r="E83" s="165" t="s">
        <v>387</v>
      </c>
      <c r="F83" s="164" t="s">
        <v>101</v>
      </c>
      <c r="G83" s="191">
        <f>G84</f>
        <v>50</v>
      </c>
      <c r="H83" s="191">
        <f t="shared" ref="H83:I83" si="21">H84</f>
        <v>50</v>
      </c>
      <c r="I83" s="191">
        <f t="shared" si="21"/>
        <v>50</v>
      </c>
    </row>
    <row r="84" spans="1:9" s="21" customFormat="1" ht="27" customHeight="1" x14ac:dyDescent="0.25">
      <c r="A84" s="175" t="s">
        <v>386</v>
      </c>
      <c r="B84" s="170">
        <v>961</v>
      </c>
      <c r="C84" s="171" t="s">
        <v>71</v>
      </c>
      <c r="D84" s="171">
        <v>13</v>
      </c>
      <c r="E84" s="171" t="s">
        <v>388</v>
      </c>
      <c r="F84" s="170" t="s">
        <v>101</v>
      </c>
      <c r="G84" s="177">
        <f>G85</f>
        <v>50</v>
      </c>
      <c r="H84" s="177">
        <f t="shared" ref="H84:I84" si="22">H85</f>
        <v>50</v>
      </c>
      <c r="I84" s="177">
        <f t="shared" si="22"/>
        <v>50</v>
      </c>
    </row>
    <row r="85" spans="1:9" s="21" customFormat="1" ht="26.25" customHeight="1" x14ac:dyDescent="0.25">
      <c r="A85" s="172" t="s">
        <v>136</v>
      </c>
      <c r="B85" s="173">
        <v>961</v>
      </c>
      <c r="C85" s="174" t="s">
        <v>71</v>
      </c>
      <c r="D85" s="174">
        <v>13</v>
      </c>
      <c r="E85" s="174" t="s">
        <v>388</v>
      </c>
      <c r="F85" s="173">
        <v>600</v>
      </c>
      <c r="G85" s="178">
        <f>G86</f>
        <v>50</v>
      </c>
      <c r="H85" s="178">
        <f t="shared" ref="H85:I85" si="23">H86</f>
        <v>50</v>
      </c>
      <c r="I85" s="178">
        <f t="shared" si="23"/>
        <v>50</v>
      </c>
    </row>
    <row r="86" spans="1:9" s="21" customFormat="1" ht="51.75" customHeight="1" x14ac:dyDescent="0.25">
      <c r="A86" s="172" t="s">
        <v>378</v>
      </c>
      <c r="B86" s="173">
        <v>961</v>
      </c>
      <c r="C86" s="174" t="s">
        <v>71</v>
      </c>
      <c r="D86" s="174">
        <v>13</v>
      </c>
      <c r="E86" s="174" t="s">
        <v>388</v>
      </c>
      <c r="F86" s="173">
        <v>630</v>
      </c>
      <c r="G86" s="178">
        <v>50</v>
      </c>
      <c r="H86" s="178">
        <v>50</v>
      </c>
      <c r="I86" s="178">
        <v>50</v>
      </c>
    </row>
    <row r="87" spans="1:9" s="21" customFormat="1" ht="27.75" customHeight="1" x14ac:dyDescent="0.25">
      <c r="A87" s="155" t="s">
        <v>346</v>
      </c>
      <c r="B87" s="14">
        <v>961</v>
      </c>
      <c r="C87" s="15" t="s">
        <v>71</v>
      </c>
      <c r="D87" s="15">
        <v>13</v>
      </c>
      <c r="E87" s="98" t="s">
        <v>288</v>
      </c>
      <c r="F87" s="15" t="s">
        <v>101</v>
      </c>
      <c r="G87" s="109">
        <f t="shared" ref="G87:I89" si="24">G88</f>
        <v>28166</v>
      </c>
      <c r="H87" s="112">
        <f t="shared" si="24"/>
        <v>29002</v>
      </c>
      <c r="I87" s="112">
        <f t="shared" si="24"/>
        <v>30162</v>
      </c>
    </row>
    <row r="88" spans="1:9" s="21" customFormat="1" ht="26.25" x14ac:dyDescent="0.25">
      <c r="A88" s="16" t="s">
        <v>138</v>
      </c>
      <c r="B88" s="37">
        <v>961</v>
      </c>
      <c r="C88" s="39" t="s">
        <v>71</v>
      </c>
      <c r="D88" s="39">
        <v>13</v>
      </c>
      <c r="E88" s="39" t="s">
        <v>212</v>
      </c>
      <c r="F88" s="39" t="s">
        <v>101</v>
      </c>
      <c r="G88" s="110">
        <f t="shared" si="24"/>
        <v>28166</v>
      </c>
      <c r="H88" s="114">
        <f t="shared" si="24"/>
        <v>29002</v>
      </c>
      <c r="I88" s="114">
        <f t="shared" si="24"/>
        <v>30162</v>
      </c>
    </row>
    <row r="89" spans="1:9" s="21" customFormat="1" ht="51.75" x14ac:dyDescent="0.25">
      <c r="A89" s="6" t="s">
        <v>130</v>
      </c>
      <c r="B89" s="35">
        <v>961</v>
      </c>
      <c r="C89" s="34" t="s">
        <v>71</v>
      </c>
      <c r="D89" s="34">
        <v>13</v>
      </c>
      <c r="E89" s="34" t="s">
        <v>212</v>
      </c>
      <c r="F89" s="34" t="s">
        <v>131</v>
      </c>
      <c r="G89" s="107">
        <f t="shared" si="24"/>
        <v>28166</v>
      </c>
      <c r="H89" s="111">
        <f t="shared" si="24"/>
        <v>29002</v>
      </c>
      <c r="I89" s="111">
        <f t="shared" si="24"/>
        <v>30162</v>
      </c>
    </row>
    <row r="90" spans="1:9" s="21" customFormat="1" ht="26.25" x14ac:dyDescent="0.25">
      <c r="A90" s="6" t="s">
        <v>153</v>
      </c>
      <c r="B90" s="35">
        <v>961</v>
      </c>
      <c r="C90" s="34" t="s">
        <v>71</v>
      </c>
      <c r="D90" s="34">
        <v>13</v>
      </c>
      <c r="E90" s="34" t="s">
        <v>212</v>
      </c>
      <c r="F90" s="34" t="s">
        <v>152</v>
      </c>
      <c r="G90" s="178">
        <v>28166</v>
      </c>
      <c r="H90" s="178">
        <v>29002</v>
      </c>
      <c r="I90" s="178">
        <v>30162</v>
      </c>
    </row>
    <row r="91" spans="1:9" s="21" customFormat="1" ht="26.25" x14ac:dyDescent="0.25">
      <c r="A91" s="152" t="s">
        <v>26</v>
      </c>
      <c r="B91" s="43">
        <v>961</v>
      </c>
      <c r="C91" s="41" t="s">
        <v>71</v>
      </c>
      <c r="D91" s="41">
        <v>13</v>
      </c>
      <c r="E91" s="103" t="s">
        <v>304</v>
      </c>
      <c r="F91" s="41" t="s">
        <v>101</v>
      </c>
      <c r="G91" s="113">
        <f t="shared" ref="G91:I93" si="25">G92</f>
        <v>56</v>
      </c>
      <c r="H91" s="113">
        <f t="shared" si="25"/>
        <v>56</v>
      </c>
      <c r="I91" s="113">
        <f t="shared" si="25"/>
        <v>56</v>
      </c>
    </row>
    <row r="92" spans="1:9" s="21" customFormat="1" ht="13.5" x14ac:dyDescent="0.25">
      <c r="A92" s="38" t="s">
        <v>302</v>
      </c>
      <c r="B92" s="37">
        <v>961</v>
      </c>
      <c r="C92" s="39" t="s">
        <v>71</v>
      </c>
      <c r="D92" s="39">
        <v>13</v>
      </c>
      <c r="E92" s="104" t="s">
        <v>301</v>
      </c>
      <c r="F92" s="18" t="s">
        <v>101</v>
      </c>
      <c r="G92" s="110">
        <f t="shared" si="25"/>
        <v>56</v>
      </c>
      <c r="H92" s="110">
        <f t="shared" si="25"/>
        <v>56</v>
      </c>
      <c r="I92" s="110">
        <f t="shared" si="25"/>
        <v>56</v>
      </c>
    </row>
    <row r="93" spans="1:9" s="21" customFormat="1" ht="26.25" x14ac:dyDescent="0.25">
      <c r="A93" s="6" t="s">
        <v>37</v>
      </c>
      <c r="B93" s="35">
        <v>961</v>
      </c>
      <c r="C93" s="34" t="s">
        <v>71</v>
      </c>
      <c r="D93" s="34">
        <v>13</v>
      </c>
      <c r="E93" s="68" t="s">
        <v>301</v>
      </c>
      <c r="F93" s="7">
        <v>200</v>
      </c>
      <c r="G93" s="111">
        <f t="shared" si="25"/>
        <v>56</v>
      </c>
      <c r="H93" s="111">
        <f t="shared" si="25"/>
        <v>56</v>
      </c>
      <c r="I93" s="107">
        <f t="shared" si="25"/>
        <v>56</v>
      </c>
    </row>
    <row r="94" spans="1:9" s="21" customFormat="1" ht="26.25" x14ac:dyDescent="0.25">
      <c r="A94" s="33" t="s">
        <v>154</v>
      </c>
      <c r="B94" s="35">
        <v>961</v>
      </c>
      <c r="C94" s="34" t="s">
        <v>71</v>
      </c>
      <c r="D94" s="34">
        <v>13</v>
      </c>
      <c r="E94" s="68" t="s">
        <v>301</v>
      </c>
      <c r="F94" s="7">
        <v>240</v>
      </c>
      <c r="G94" s="111">
        <v>56</v>
      </c>
      <c r="H94" s="111">
        <v>56</v>
      </c>
      <c r="I94" s="107">
        <v>56</v>
      </c>
    </row>
    <row r="95" spans="1:9" s="21" customFormat="1" ht="39" customHeight="1" x14ac:dyDescent="0.25">
      <c r="A95" s="60" t="s">
        <v>347</v>
      </c>
      <c r="B95" s="43">
        <v>961</v>
      </c>
      <c r="C95" s="41" t="s">
        <v>71</v>
      </c>
      <c r="D95" s="41" t="s">
        <v>116</v>
      </c>
      <c r="E95" s="41" t="s">
        <v>63</v>
      </c>
      <c r="F95" s="41" t="s">
        <v>101</v>
      </c>
      <c r="G95" s="113">
        <f>G96</f>
        <v>620</v>
      </c>
      <c r="H95" s="113">
        <f t="shared" ref="H95:I95" si="26">H96</f>
        <v>620</v>
      </c>
      <c r="I95" s="113">
        <f t="shared" si="26"/>
        <v>620</v>
      </c>
    </row>
    <row r="96" spans="1:9" s="21" customFormat="1" ht="26.25" x14ac:dyDescent="0.25">
      <c r="A96" s="189" t="s">
        <v>43</v>
      </c>
      <c r="B96" s="37">
        <v>961</v>
      </c>
      <c r="C96" s="39" t="s">
        <v>71</v>
      </c>
      <c r="D96" s="39" t="s">
        <v>116</v>
      </c>
      <c r="E96" s="39" t="s">
        <v>44</v>
      </c>
      <c r="F96" s="39" t="s">
        <v>101</v>
      </c>
      <c r="G96" s="114">
        <f t="shared" ref="G96:I97" si="27">G97</f>
        <v>620</v>
      </c>
      <c r="H96" s="114">
        <f t="shared" si="27"/>
        <v>620</v>
      </c>
      <c r="I96" s="114">
        <f t="shared" si="27"/>
        <v>620</v>
      </c>
    </row>
    <row r="97" spans="1:9" s="21" customFormat="1" ht="26.25" x14ac:dyDescent="0.25">
      <c r="A97" s="33" t="s">
        <v>45</v>
      </c>
      <c r="B97" s="35">
        <v>961</v>
      </c>
      <c r="C97" s="34" t="s">
        <v>71</v>
      </c>
      <c r="D97" s="34" t="s">
        <v>116</v>
      </c>
      <c r="E97" s="34" t="s">
        <v>44</v>
      </c>
      <c r="F97" s="34" t="s">
        <v>127</v>
      </c>
      <c r="G97" s="111">
        <f t="shared" si="27"/>
        <v>620</v>
      </c>
      <c r="H97" s="111">
        <f t="shared" si="27"/>
        <v>620</v>
      </c>
      <c r="I97" s="111">
        <f t="shared" si="27"/>
        <v>620</v>
      </c>
    </row>
    <row r="98" spans="1:9" s="21" customFormat="1" ht="26.25" x14ac:dyDescent="0.25">
      <c r="A98" s="33" t="s">
        <v>154</v>
      </c>
      <c r="B98" s="35">
        <v>961</v>
      </c>
      <c r="C98" s="34" t="s">
        <v>71</v>
      </c>
      <c r="D98" s="34" t="s">
        <v>116</v>
      </c>
      <c r="E98" s="34" t="s">
        <v>44</v>
      </c>
      <c r="F98" s="35">
        <v>240</v>
      </c>
      <c r="G98" s="178">
        <v>620</v>
      </c>
      <c r="H98" s="178">
        <v>620</v>
      </c>
      <c r="I98" s="178">
        <v>620</v>
      </c>
    </row>
    <row r="99" spans="1:9" s="21" customFormat="1" ht="26.25" x14ac:dyDescent="0.25">
      <c r="A99" s="42" t="s">
        <v>187</v>
      </c>
      <c r="B99" s="93">
        <v>961</v>
      </c>
      <c r="C99" s="5" t="s">
        <v>71</v>
      </c>
      <c r="D99" s="5" t="s">
        <v>116</v>
      </c>
      <c r="E99" s="5" t="s">
        <v>213</v>
      </c>
      <c r="F99" s="5" t="s">
        <v>101</v>
      </c>
      <c r="G99" s="108">
        <f>G100</f>
        <v>66398.808999999994</v>
      </c>
      <c r="H99" s="108">
        <f>H100</f>
        <v>64046.589</v>
      </c>
      <c r="I99" s="108">
        <f>I100</f>
        <v>65896.239000000001</v>
      </c>
    </row>
    <row r="100" spans="1:9" s="21" customFormat="1" ht="26.25" x14ac:dyDescent="0.25">
      <c r="A100" s="6" t="s">
        <v>294</v>
      </c>
      <c r="B100" s="56">
        <v>961</v>
      </c>
      <c r="C100" s="8" t="s">
        <v>71</v>
      </c>
      <c r="D100" s="8" t="s">
        <v>116</v>
      </c>
      <c r="E100" s="8" t="s">
        <v>214</v>
      </c>
      <c r="F100" s="8" t="s">
        <v>101</v>
      </c>
      <c r="G100" s="107">
        <f>G101+G106+G112+G119+G126+G131+G136+G146+G141</f>
        <v>66398.808999999994</v>
      </c>
      <c r="H100" s="107">
        <f>H101+H106+H112+H119+H126+H131+H136+H146+H141</f>
        <v>64046.589</v>
      </c>
      <c r="I100" s="107">
        <f>I101+I106+I112+I119+I126+I131+I136+I146+I141</f>
        <v>65896.239000000001</v>
      </c>
    </row>
    <row r="101" spans="1:9" ht="25.5" x14ac:dyDescent="0.2">
      <c r="A101" s="38" t="s">
        <v>138</v>
      </c>
      <c r="B101" s="17">
        <v>961</v>
      </c>
      <c r="C101" s="18" t="s">
        <v>71</v>
      </c>
      <c r="D101" s="18">
        <v>13</v>
      </c>
      <c r="E101" s="18" t="s">
        <v>215</v>
      </c>
      <c r="F101" s="18" t="s">
        <v>101</v>
      </c>
      <c r="G101" s="110">
        <f>G102+G104</f>
        <v>24547</v>
      </c>
      <c r="H101" s="110">
        <f>H102+H104</f>
        <v>25273</v>
      </c>
      <c r="I101" s="110">
        <f>I102+I104</f>
        <v>26279</v>
      </c>
    </row>
    <row r="102" spans="1:9" ht="51" x14ac:dyDescent="0.2">
      <c r="A102" s="6" t="s">
        <v>130</v>
      </c>
      <c r="B102" s="7">
        <v>961</v>
      </c>
      <c r="C102" s="8" t="s">
        <v>71</v>
      </c>
      <c r="D102" s="8" t="s">
        <v>116</v>
      </c>
      <c r="E102" s="8" t="s">
        <v>215</v>
      </c>
      <c r="F102" s="8" t="s">
        <v>131</v>
      </c>
      <c r="G102" s="107">
        <f>G103</f>
        <v>24427</v>
      </c>
      <c r="H102" s="107">
        <f>H103</f>
        <v>25153</v>
      </c>
      <c r="I102" s="107">
        <f>I103</f>
        <v>26159</v>
      </c>
    </row>
    <row r="103" spans="1:9" ht="25.5" x14ac:dyDescent="0.2">
      <c r="A103" s="6" t="s">
        <v>153</v>
      </c>
      <c r="B103" s="7">
        <v>961</v>
      </c>
      <c r="C103" s="8" t="s">
        <v>71</v>
      </c>
      <c r="D103" s="8" t="s">
        <v>116</v>
      </c>
      <c r="E103" s="8" t="s">
        <v>215</v>
      </c>
      <c r="F103" s="8" t="s">
        <v>152</v>
      </c>
      <c r="G103" s="178">
        <v>24427</v>
      </c>
      <c r="H103" s="178">
        <v>25153</v>
      </c>
      <c r="I103" s="178">
        <v>26159</v>
      </c>
    </row>
    <row r="104" spans="1:9" ht="25.5" x14ac:dyDescent="0.2">
      <c r="A104" s="6" t="s">
        <v>37</v>
      </c>
      <c r="B104" s="7">
        <v>961</v>
      </c>
      <c r="C104" s="8" t="s">
        <v>71</v>
      </c>
      <c r="D104" s="8" t="s">
        <v>116</v>
      </c>
      <c r="E104" s="8" t="s">
        <v>215</v>
      </c>
      <c r="F104" s="7">
        <v>200</v>
      </c>
      <c r="G104" s="111">
        <f>G105</f>
        <v>120</v>
      </c>
      <c r="H104" s="111">
        <f>H105</f>
        <v>120</v>
      </c>
      <c r="I104" s="111">
        <f>I105</f>
        <v>120</v>
      </c>
    </row>
    <row r="105" spans="1:9" ht="25.5" x14ac:dyDescent="0.2">
      <c r="A105" s="33" t="s">
        <v>154</v>
      </c>
      <c r="B105" s="7">
        <v>961</v>
      </c>
      <c r="C105" s="8" t="s">
        <v>71</v>
      </c>
      <c r="D105" s="8" t="s">
        <v>116</v>
      </c>
      <c r="E105" s="8" t="s">
        <v>215</v>
      </c>
      <c r="F105" s="7">
        <v>240</v>
      </c>
      <c r="G105" s="111">
        <v>120</v>
      </c>
      <c r="H105" s="147">
        <v>120</v>
      </c>
      <c r="I105" s="147">
        <v>120</v>
      </c>
    </row>
    <row r="106" spans="1:9" s="19" customFormat="1" ht="25.5" x14ac:dyDescent="0.2">
      <c r="A106" s="16" t="s">
        <v>143</v>
      </c>
      <c r="B106" s="17">
        <v>961</v>
      </c>
      <c r="C106" s="18" t="s">
        <v>71</v>
      </c>
      <c r="D106" s="18">
        <v>13</v>
      </c>
      <c r="E106" s="39" t="s">
        <v>216</v>
      </c>
      <c r="F106" s="18" t="s">
        <v>101</v>
      </c>
      <c r="G106" s="110">
        <f>G107+G109</f>
        <v>2500</v>
      </c>
      <c r="H106" s="110">
        <f t="shared" ref="H106:I106" si="28">H107+H109</f>
        <v>2000</v>
      </c>
      <c r="I106" s="110">
        <f t="shared" si="28"/>
        <v>2000</v>
      </c>
    </row>
    <row r="107" spans="1:9" s="19" customFormat="1" ht="25.5" x14ac:dyDescent="0.2">
      <c r="A107" s="6" t="s">
        <v>37</v>
      </c>
      <c r="B107" s="7">
        <v>961</v>
      </c>
      <c r="C107" s="8" t="s">
        <v>71</v>
      </c>
      <c r="D107" s="8">
        <v>13</v>
      </c>
      <c r="E107" s="34" t="s">
        <v>216</v>
      </c>
      <c r="F107" s="8">
        <v>200</v>
      </c>
      <c r="G107" s="107">
        <f>G108</f>
        <v>500</v>
      </c>
      <c r="H107" s="107">
        <f t="shared" ref="H107:I107" si="29">H108</f>
        <v>500</v>
      </c>
      <c r="I107" s="107">
        <f t="shared" si="29"/>
        <v>500</v>
      </c>
    </row>
    <row r="108" spans="1:9" s="19" customFormat="1" ht="25.5" x14ac:dyDescent="0.2">
      <c r="A108" s="6" t="s">
        <v>154</v>
      </c>
      <c r="B108" s="7">
        <v>961</v>
      </c>
      <c r="C108" s="8" t="s">
        <v>71</v>
      </c>
      <c r="D108" s="8">
        <v>13</v>
      </c>
      <c r="E108" s="34" t="s">
        <v>216</v>
      </c>
      <c r="F108" s="8">
        <v>240</v>
      </c>
      <c r="G108" s="107">
        <v>500</v>
      </c>
      <c r="H108" s="110">
        <v>500</v>
      </c>
      <c r="I108" s="110">
        <v>500</v>
      </c>
    </row>
    <row r="109" spans="1:9" x14ac:dyDescent="0.2">
      <c r="A109" s="45" t="s">
        <v>128</v>
      </c>
      <c r="B109" s="7">
        <v>961</v>
      </c>
      <c r="C109" s="8" t="s">
        <v>71</v>
      </c>
      <c r="D109" s="8">
        <v>13</v>
      </c>
      <c r="E109" s="34" t="s">
        <v>216</v>
      </c>
      <c r="F109" s="8" t="s">
        <v>129</v>
      </c>
      <c r="G109" s="107">
        <f>G110+G111</f>
        <v>2000</v>
      </c>
      <c r="H109" s="107">
        <f t="shared" ref="H109:I109" si="30">H110+H111</f>
        <v>1500</v>
      </c>
      <c r="I109" s="107">
        <f t="shared" si="30"/>
        <v>1500</v>
      </c>
    </row>
    <row r="110" spans="1:9" x14ac:dyDescent="0.2">
      <c r="A110" s="46" t="s">
        <v>161</v>
      </c>
      <c r="B110" s="7">
        <v>961</v>
      </c>
      <c r="C110" s="8" t="s">
        <v>71</v>
      </c>
      <c r="D110" s="8">
        <v>13</v>
      </c>
      <c r="E110" s="34" t="s">
        <v>216</v>
      </c>
      <c r="F110" s="8" t="s">
        <v>160</v>
      </c>
      <c r="G110" s="107">
        <v>1000</v>
      </c>
      <c r="H110" s="107">
        <v>700</v>
      </c>
      <c r="I110" s="107">
        <v>700</v>
      </c>
    </row>
    <row r="111" spans="1:9" x14ac:dyDescent="0.2">
      <c r="A111" s="45" t="s">
        <v>157</v>
      </c>
      <c r="B111" s="145">
        <v>961</v>
      </c>
      <c r="C111" s="146" t="s">
        <v>71</v>
      </c>
      <c r="D111" s="146">
        <v>13</v>
      </c>
      <c r="E111" s="146" t="s">
        <v>216</v>
      </c>
      <c r="F111" s="145">
        <v>850</v>
      </c>
      <c r="G111" s="147">
        <v>1000</v>
      </c>
      <c r="H111" s="107">
        <v>800</v>
      </c>
      <c r="I111" s="107">
        <v>800</v>
      </c>
    </row>
    <row r="112" spans="1:9" s="19" customFormat="1" ht="38.25" x14ac:dyDescent="0.2">
      <c r="A112" s="92" t="s">
        <v>165</v>
      </c>
      <c r="B112" s="37">
        <v>961</v>
      </c>
      <c r="C112" s="39" t="s">
        <v>71</v>
      </c>
      <c r="D112" s="39">
        <v>13</v>
      </c>
      <c r="E112" s="39" t="s">
        <v>217</v>
      </c>
      <c r="F112" s="39" t="s">
        <v>101</v>
      </c>
      <c r="G112" s="177">
        <f>G113+G115+G117</f>
        <v>23635</v>
      </c>
      <c r="H112" s="177">
        <f>H113+H115+H117</f>
        <v>20660</v>
      </c>
      <c r="I112" s="177">
        <f>I113+I115+I117</f>
        <v>21091</v>
      </c>
    </row>
    <row r="113" spans="1:9" ht="51" x14ac:dyDescent="0.2">
      <c r="A113" s="6" t="s">
        <v>130</v>
      </c>
      <c r="B113" s="35">
        <v>961</v>
      </c>
      <c r="C113" s="34" t="s">
        <v>71</v>
      </c>
      <c r="D113" s="34">
        <v>13</v>
      </c>
      <c r="E113" s="34" t="s">
        <v>217</v>
      </c>
      <c r="F113" s="34" t="s">
        <v>131</v>
      </c>
      <c r="G113" s="178">
        <f>G114</f>
        <v>10574</v>
      </c>
      <c r="H113" s="178">
        <f>H114</f>
        <v>10776</v>
      </c>
      <c r="I113" s="178">
        <f>I114</f>
        <v>11207</v>
      </c>
    </row>
    <row r="114" spans="1:9" x14ac:dyDescent="0.2">
      <c r="A114" s="6" t="s">
        <v>150</v>
      </c>
      <c r="B114" s="35">
        <v>961</v>
      </c>
      <c r="C114" s="34" t="s">
        <v>71</v>
      </c>
      <c r="D114" s="34">
        <v>13</v>
      </c>
      <c r="E114" s="34" t="s">
        <v>217</v>
      </c>
      <c r="F114" s="34" t="s">
        <v>151</v>
      </c>
      <c r="G114" s="178">
        <v>10574</v>
      </c>
      <c r="H114" s="178">
        <v>10776</v>
      </c>
      <c r="I114" s="178">
        <v>11207</v>
      </c>
    </row>
    <row r="115" spans="1:9" ht="25.5" x14ac:dyDescent="0.2">
      <c r="A115" s="6" t="s">
        <v>37</v>
      </c>
      <c r="B115" s="35">
        <v>961</v>
      </c>
      <c r="C115" s="34" t="s">
        <v>71</v>
      </c>
      <c r="D115" s="34">
        <v>13</v>
      </c>
      <c r="E115" s="34" t="s">
        <v>217</v>
      </c>
      <c r="F115" s="34" t="s">
        <v>127</v>
      </c>
      <c r="G115" s="111">
        <f>G116</f>
        <v>12995</v>
      </c>
      <c r="H115" s="111">
        <f>H116</f>
        <v>9818</v>
      </c>
      <c r="I115" s="111">
        <f>I116</f>
        <v>9818</v>
      </c>
    </row>
    <row r="116" spans="1:9" ht="25.5" x14ac:dyDescent="0.2">
      <c r="A116" s="6" t="s">
        <v>154</v>
      </c>
      <c r="B116" s="35">
        <v>961</v>
      </c>
      <c r="C116" s="34" t="s">
        <v>71</v>
      </c>
      <c r="D116" s="34">
        <v>13</v>
      </c>
      <c r="E116" s="34" t="s">
        <v>217</v>
      </c>
      <c r="F116" s="34" t="s">
        <v>155</v>
      </c>
      <c r="G116" s="111">
        <f>9995+3000</f>
        <v>12995</v>
      </c>
      <c r="H116" s="107">
        <v>9818</v>
      </c>
      <c r="I116" s="107">
        <v>9818</v>
      </c>
    </row>
    <row r="117" spans="1:9" x14ac:dyDescent="0.2">
      <c r="A117" s="45" t="s">
        <v>128</v>
      </c>
      <c r="B117" s="35">
        <v>961</v>
      </c>
      <c r="C117" s="34" t="s">
        <v>71</v>
      </c>
      <c r="D117" s="34">
        <v>13</v>
      </c>
      <c r="E117" s="34" t="s">
        <v>217</v>
      </c>
      <c r="F117" s="34" t="s">
        <v>129</v>
      </c>
      <c r="G117" s="111">
        <f>G118</f>
        <v>66</v>
      </c>
      <c r="H117" s="117">
        <f>H118</f>
        <v>66</v>
      </c>
      <c r="I117" s="117">
        <f>I118</f>
        <v>66</v>
      </c>
    </row>
    <row r="118" spans="1:9" x14ac:dyDescent="0.2">
      <c r="A118" s="45" t="s">
        <v>157</v>
      </c>
      <c r="B118" s="35">
        <v>961</v>
      </c>
      <c r="C118" s="34" t="s">
        <v>71</v>
      </c>
      <c r="D118" s="34">
        <v>13</v>
      </c>
      <c r="E118" s="34" t="s">
        <v>217</v>
      </c>
      <c r="F118" s="34" t="s">
        <v>156</v>
      </c>
      <c r="G118" s="111">
        <v>66</v>
      </c>
      <c r="H118" s="107">
        <v>66</v>
      </c>
      <c r="I118" s="107">
        <v>66</v>
      </c>
    </row>
    <row r="119" spans="1:9" ht="38.25" x14ac:dyDescent="0.2">
      <c r="A119" s="140" t="s">
        <v>139</v>
      </c>
      <c r="B119" s="17">
        <v>961</v>
      </c>
      <c r="C119" s="18" t="s">
        <v>71</v>
      </c>
      <c r="D119" s="18" t="s">
        <v>116</v>
      </c>
      <c r="E119" s="18" t="s">
        <v>218</v>
      </c>
      <c r="F119" s="18" t="s">
        <v>101</v>
      </c>
      <c r="G119" s="114">
        <f>G120+G122+G124</f>
        <v>2289.1999999999998</v>
      </c>
      <c r="H119" s="114">
        <f>H120+H122+H124</f>
        <v>2289.1999999999998</v>
      </c>
      <c r="I119" s="114">
        <f>I120+I122+I124</f>
        <v>2289.1999999999998</v>
      </c>
    </row>
    <row r="120" spans="1:9" ht="51" x14ac:dyDescent="0.2">
      <c r="A120" s="6" t="s">
        <v>130</v>
      </c>
      <c r="B120" s="7">
        <v>961</v>
      </c>
      <c r="C120" s="8" t="s">
        <v>71</v>
      </c>
      <c r="D120" s="8" t="s">
        <v>116</v>
      </c>
      <c r="E120" s="8" t="s">
        <v>218</v>
      </c>
      <c r="F120" s="8" t="s">
        <v>131</v>
      </c>
      <c r="G120" s="147">
        <f>G121</f>
        <v>2289.1999999999998</v>
      </c>
      <c r="H120" s="107">
        <f>H121</f>
        <v>2289.1999999999998</v>
      </c>
      <c r="I120" s="107">
        <f>I121</f>
        <v>2289.1999999999998</v>
      </c>
    </row>
    <row r="121" spans="1:9" ht="25.5" x14ac:dyDescent="0.2">
      <c r="A121" s="6" t="s">
        <v>153</v>
      </c>
      <c r="B121" s="7">
        <v>961</v>
      </c>
      <c r="C121" s="8" t="s">
        <v>71</v>
      </c>
      <c r="D121" s="8" t="s">
        <v>116</v>
      </c>
      <c r="E121" s="8" t="s">
        <v>218</v>
      </c>
      <c r="F121" s="8" t="s">
        <v>152</v>
      </c>
      <c r="G121" s="147">
        <v>2289.1999999999998</v>
      </c>
      <c r="H121" s="107">
        <v>2289.1999999999998</v>
      </c>
      <c r="I121" s="107">
        <v>2289.1999999999998</v>
      </c>
    </row>
    <row r="122" spans="1:9" ht="25.5" hidden="1" x14ac:dyDescent="0.2">
      <c r="A122" s="6" t="s">
        <v>37</v>
      </c>
      <c r="B122" s="7">
        <v>961</v>
      </c>
      <c r="C122" s="8" t="s">
        <v>71</v>
      </c>
      <c r="D122" s="8" t="s">
        <v>116</v>
      </c>
      <c r="E122" s="8" t="s">
        <v>218</v>
      </c>
      <c r="F122" s="8" t="s">
        <v>127</v>
      </c>
      <c r="G122" s="107">
        <f>G123</f>
        <v>0</v>
      </c>
      <c r="H122" s="107">
        <f>H123</f>
        <v>0</v>
      </c>
      <c r="I122" s="107">
        <f>I123</f>
        <v>0</v>
      </c>
    </row>
    <row r="123" spans="1:9" ht="25.5" hidden="1" x14ac:dyDescent="0.2">
      <c r="A123" s="6" t="s">
        <v>154</v>
      </c>
      <c r="B123" s="7">
        <v>961</v>
      </c>
      <c r="C123" s="8" t="s">
        <v>71</v>
      </c>
      <c r="D123" s="8" t="s">
        <v>116</v>
      </c>
      <c r="E123" s="8" t="s">
        <v>218</v>
      </c>
      <c r="F123" s="8" t="s">
        <v>155</v>
      </c>
      <c r="G123" s="107">
        <v>0</v>
      </c>
      <c r="H123" s="107">
        <v>0</v>
      </c>
      <c r="I123" s="107">
        <v>0</v>
      </c>
    </row>
    <row r="124" spans="1:9" hidden="1" x14ac:dyDescent="0.2">
      <c r="A124" s="45" t="s">
        <v>128</v>
      </c>
      <c r="B124" s="7">
        <v>961</v>
      </c>
      <c r="C124" s="8" t="s">
        <v>71</v>
      </c>
      <c r="D124" s="8" t="s">
        <v>116</v>
      </c>
      <c r="E124" s="8" t="s">
        <v>146</v>
      </c>
      <c r="F124" s="8" t="s">
        <v>129</v>
      </c>
      <c r="G124" s="107">
        <f>G125</f>
        <v>0</v>
      </c>
      <c r="H124" s="107"/>
      <c r="I124" s="107"/>
    </row>
    <row r="125" spans="1:9" hidden="1" x14ac:dyDescent="0.2">
      <c r="A125" s="45" t="s">
        <v>157</v>
      </c>
      <c r="B125" s="7">
        <v>961</v>
      </c>
      <c r="C125" s="8" t="s">
        <v>71</v>
      </c>
      <c r="D125" s="8" t="s">
        <v>116</v>
      </c>
      <c r="E125" s="8" t="s">
        <v>146</v>
      </c>
      <c r="F125" s="8" t="s">
        <v>156</v>
      </c>
      <c r="G125" s="107">
        <v>0</v>
      </c>
      <c r="H125" s="107"/>
      <c r="I125" s="107"/>
    </row>
    <row r="126" spans="1:9" ht="39.75" customHeight="1" x14ac:dyDescent="0.2">
      <c r="A126" s="157" t="s">
        <v>338</v>
      </c>
      <c r="B126" s="17">
        <v>961</v>
      </c>
      <c r="C126" s="18" t="s">
        <v>71</v>
      </c>
      <c r="D126" s="18" t="s">
        <v>116</v>
      </c>
      <c r="E126" s="18" t="s">
        <v>339</v>
      </c>
      <c r="F126" s="18" t="s">
        <v>101</v>
      </c>
      <c r="G126" s="114">
        <f>G127+G129</f>
        <v>1072.0160000000001</v>
      </c>
      <c r="H126" s="114">
        <f>H127+H129</f>
        <v>1112.972</v>
      </c>
      <c r="I126" s="114">
        <f>I127+I129</f>
        <v>1155.566</v>
      </c>
    </row>
    <row r="127" spans="1:9" ht="51" x14ac:dyDescent="0.2">
      <c r="A127" s="6" t="s">
        <v>130</v>
      </c>
      <c r="B127" s="7">
        <v>961</v>
      </c>
      <c r="C127" s="8" t="s">
        <v>71</v>
      </c>
      <c r="D127" s="8" t="s">
        <v>116</v>
      </c>
      <c r="E127" s="8" t="s">
        <v>339</v>
      </c>
      <c r="F127" s="8" t="s">
        <v>131</v>
      </c>
      <c r="G127" s="107">
        <f>G128</f>
        <v>1052.0160000000001</v>
      </c>
      <c r="H127" s="107">
        <f>H128</f>
        <v>1092.972</v>
      </c>
      <c r="I127" s="107">
        <f>I128</f>
        <v>1092.972</v>
      </c>
    </row>
    <row r="128" spans="1:9" ht="25.5" x14ac:dyDescent="0.2">
      <c r="A128" s="6" t="s">
        <v>153</v>
      </c>
      <c r="B128" s="7">
        <v>961</v>
      </c>
      <c r="C128" s="8" t="s">
        <v>71</v>
      </c>
      <c r="D128" s="8" t="s">
        <v>116</v>
      </c>
      <c r="E128" s="8" t="s">
        <v>339</v>
      </c>
      <c r="F128" s="8" t="s">
        <v>152</v>
      </c>
      <c r="G128" s="107">
        <v>1052.0160000000001</v>
      </c>
      <c r="H128" s="107">
        <v>1092.972</v>
      </c>
      <c r="I128" s="107">
        <v>1092.972</v>
      </c>
    </row>
    <row r="129" spans="1:9" ht="25.5" x14ac:dyDescent="0.2">
      <c r="A129" s="6" t="s">
        <v>45</v>
      </c>
      <c r="B129" s="7">
        <v>961</v>
      </c>
      <c r="C129" s="8" t="s">
        <v>71</v>
      </c>
      <c r="D129" s="8" t="s">
        <v>116</v>
      </c>
      <c r="E129" s="8" t="s">
        <v>339</v>
      </c>
      <c r="F129" s="8" t="s">
        <v>127</v>
      </c>
      <c r="G129" s="107">
        <f>G130</f>
        <v>20</v>
      </c>
      <c r="H129" s="107">
        <f>H130</f>
        <v>20</v>
      </c>
      <c r="I129" s="107">
        <f>I130</f>
        <v>62.594000000000001</v>
      </c>
    </row>
    <row r="130" spans="1:9" ht="25.5" x14ac:dyDescent="0.2">
      <c r="A130" s="6" t="s">
        <v>154</v>
      </c>
      <c r="B130" s="7">
        <v>961</v>
      </c>
      <c r="C130" s="8" t="s">
        <v>71</v>
      </c>
      <c r="D130" s="8" t="s">
        <v>116</v>
      </c>
      <c r="E130" s="8" t="s">
        <v>339</v>
      </c>
      <c r="F130" s="8" t="s">
        <v>155</v>
      </c>
      <c r="G130" s="107">
        <v>20</v>
      </c>
      <c r="H130" s="107">
        <v>20</v>
      </c>
      <c r="I130" s="107">
        <v>62.594000000000001</v>
      </c>
    </row>
    <row r="131" spans="1:9" ht="51" customHeight="1" x14ac:dyDescent="0.2">
      <c r="A131" s="16" t="s">
        <v>35</v>
      </c>
      <c r="B131" s="17">
        <v>961</v>
      </c>
      <c r="C131" s="39" t="s">
        <v>71</v>
      </c>
      <c r="D131" s="39">
        <v>13</v>
      </c>
      <c r="E131" s="39" t="s">
        <v>36</v>
      </c>
      <c r="F131" s="39" t="s">
        <v>101</v>
      </c>
      <c r="G131" s="114">
        <f>G132+G134</f>
        <v>2949.9389999999999</v>
      </c>
      <c r="H131" s="110">
        <f>H132+H134</f>
        <v>3067.9369999999999</v>
      </c>
      <c r="I131" s="110">
        <f>I132+I134</f>
        <v>3190.654</v>
      </c>
    </row>
    <row r="132" spans="1:9" ht="51" x14ac:dyDescent="0.2">
      <c r="A132" s="6" t="s">
        <v>130</v>
      </c>
      <c r="B132" s="7">
        <v>961</v>
      </c>
      <c r="C132" s="34" t="s">
        <v>71</v>
      </c>
      <c r="D132" s="34">
        <v>13</v>
      </c>
      <c r="E132" s="39" t="s">
        <v>36</v>
      </c>
      <c r="F132" s="34" t="s">
        <v>131</v>
      </c>
      <c r="G132" s="111">
        <f>G133</f>
        <v>2949.9389999999999</v>
      </c>
      <c r="H132" s="107">
        <f>H133</f>
        <v>3067.9369999999999</v>
      </c>
      <c r="I132" s="107">
        <f>I133</f>
        <v>3190.654</v>
      </c>
    </row>
    <row r="133" spans="1:9" ht="25.5" x14ac:dyDescent="0.2">
      <c r="A133" s="6" t="s">
        <v>153</v>
      </c>
      <c r="B133" s="7">
        <v>961</v>
      </c>
      <c r="C133" s="34" t="s">
        <v>71</v>
      </c>
      <c r="D133" s="34">
        <v>13</v>
      </c>
      <c r="E133" s="39" t="s">
        <v>36</v>
      </c>
      <c r="F133" s="34" t="s">
        <v>152</v>
      </c>
      <c r="G133" s="111">
        <v>2949.9389999999999</v>
      </c>
      <c r="H133" s="111">
        <v>3067.9369999999999</v>
      </c>
      <c r="I133" s="111">
        <v>3190.654</v>
      </c>
    </row>
    <row r="134" spans="1:9" ht="25.5" hidden="1" x14ac:dyDescent="0.2">
      <c r="A134" s="6" t="s">
        <v>37</v>
      </c>
      <c r="B134" s="7">
        <v>961</v>
      </c>
      <c r="C134" s="34" t="s">
        <v>71</v>
      </c>
      <c r="D134" s="34">
        <v>13</v>
      </c>
      <c r="E134" s="34" t="s">
        <v>36</v>
      </c>
      <c r="F134" s="8" t="s">
        <v>127</v>
      </c>
      <c r="G134" s="107">
        <f>G135</f>
        <v>0</v>
      </c>
      <c r="H134" s="107">
        <f>H135</f>
        <v>0</v>
      </c>
      <c r="I134" s="107">
        <f>I135</f>
        <v>0</v>
      </c>
    </row>
    <row r="135" spans="1:9" ht="25.5" hidden="1" x14ac:dyDescent="0.2">
      <c r="A135" s="6" t="s">
        <v>154</v>
      </c>
      <c r="B135" s="7">
        <v>961</v>
      </c>
      <c r="C135" s="34" t="s">
        <v>71</v>
      </c>
      <c r="D135" s="34">
        <v>13</v>
      </c>
      <c r="E135" s="34" t="s">
        <v>36</v>
      </c>
      <c r="F135" s="8" t="s">
        <v>155</v>
      </c>
      <c r="G135" s="107"/>
      <c r="H135" s="107"/>
      <c r="I135" s="107"/>
    </row>
    <row r="136" spans="1:9" ht="38.25" x14ac:dyDescent="0.2">
      <c r="A136" s="65" t="s">
        <v>106</v>
      </c>
      <c r="B136" s="37">
        <v>961</v>
      </c>
      <c r="C136" s="39" t="s">
        <v>71</v>
      </c>
      <c r="D136" s="39">
        <v>13</v>
      </c>
      <c r="E136" s="39" t="s">
        <v>219</v>
      </c>
      <c r="F136" s="39" t="s">
        <v>101</v>
      </c>
      <c r="G136" s="114">
        <f>G137+G139</f>
        <v>1111.5809999999999</v>
      </c>
      <c r="H136" s="114">
        <f>H137+H139</f>
        <v>1153.444</v>
      </c>
      <c r="I136" s="114">
        <f>I137+I139</f>
        <v>1196.982</v>
      </c>
    </row>
    <row r="137" spans="1:9" ht="51" x14ac:dyDescent="0.2">
      <c r="A137" s="6" t="s">
        <v>130</v>
      </c>
      <c r="B137" s="7">
        <v>961</v>
      </c>
      <c r="C137" s="34" t="s">
        <v>71</v>
      </c>
      <c r="D137" s="34">
        <v>13</v>
      </c>
      <c r="E137" s="34" t="s">
        <v>219</v>
      </c>
      <c r="F137" s="35">
        <v>100</v>
      </c>
      <c r="G137" s="107">
        <f>G138</f>
        <v>1111.5809999999999</v>
      </c>
      <c r="H137" s="107">
        <f>H138</f>
        <v>1153.444</v>
      </c>
      <c r="I137" s="107">
        <f>I138</f>
        <v>1196.982</v>
      </c>
    </row>
    <row r="138" spans="1:9" ht="25.5" x14ac:dyDescent="0.2">
      <c r="A138" s="6" t="s">
        <v>153</v>
      </c>
      <c r="B138" s="7">
        <v>961</v>
      </c>
      <c r="C138" s="34" t="s">
        <v>71</v>
      </c>
      <c r="D138" s="34">
        <v>13</v>
      </c>
      <c r="E138" s="34" t="s">
        <v>219</v>
      </c>
      <c r="F138" s="35">
        <v>120</v>
      </c>
      <c r="G138" s="107">
        <v>1111.5809999999999</v>
      </c>
      <c r="H138" s="107">
        <v>1153.444</v>
      </c>
      <c r="I138" s="107">
        <v>1196.982</v>
      </c>
    </row>
    <row r="139" spans="1:9" ht="25.5" hidden="1" x14ac:dyDescent="0.2">
      <c r="A139" s="6" t="s">
        <v>37</v>
      </c>
      <c r="B139" s="7">
        <v>961</v>
      </c>
      <c r="C139" s="34" t="s">
        <v>71</v>
      </c>
      <c r="D139" s="34">
        <v>13</v>
      </c>
      <c r="E139" s="34" t="s">
        <v>219</v>
      </c>
      <c r="F139" s="8" t="s">
        <v>127</v>
      </c>
      <c r="G139" s="107">
        <f>G140</f>
        <v>0</v>
      </c>
      <c r="H139" s="107">
        <f>H140</f>
        <v>0</v>
      </c>
      <c r="I139" s="107">
        <f>I140</f>
        <v>0</v>
      </c>
    </row>
    <row r="140" spans="1:9" ht="25.5" hidden="1" x14ac:dyDescent="0.2">
      <c r="A140" s="6" t="s">
        <v>154</v>
      </c>
      <c r="B140" s="7">
        <v>961</v>
      </c>
      <c r="C140" s="34" t="s">
        <v>71</v>
      </c>
      <c r="D140" s="34">
        <v>13</v>
      </c>
      <c r="E140" s="34" t="s">
        <v>219</v>
      </c>
      <c r="F140" s="8" t="s">
        <v>155</v>
      </c>
      <c r="G140" s="107"/>
      <c r="H140" s="107"/>
      <c r="I140" s="107"/>
    </row>
    <row r="141" spans="1:9" ht="38.25" x14ac:dyDescent="0.2">
      <c r="A141" s="92" t="s">
        <v>25</v>
      </c>
      <c r="B141" s="54" t="s">
        <v>104</v>
      </c>
      <c r="C141" s="39" t="s">
        <v>71</v>
      </c>
      <c r="D141" s="39">
        <v>13</v>
      </c>
      <c r="E141" s="39" t="s">
        <v>52</v>
      </c>
      <c r="F141" s="39" t="s">
        <v>101</v>
      </c>
      <c r="G141" s="114">
        <f>G142+G144</f>
        <v>5214.2740000000003</v>
      </c>
      <c r="H141" s="114">
        <f>H142+H144</f>
        <v>5410.2370000000001</v>
      </c>
      <c r="I141" s="114">
        <f>I142+I144</f>
        <v>5614.0379999999996</v>
      </c>
    </row>
    <row r="142" spans="1:9" ht="51" x14ac:dyDescent="0.2">
      <c r="A142" s="6" t="s">
        <v>130</v>
      </c>
      <c r="B142" s="66" t="s">
        <v>104</v>
      </c>
      <c r="C142" s="34" t="s">
        <v>71</v>
      </c>
      <c r="D142" s="34">
        <v>13</v>
      </c>
      <c r="E142" s="8" t="s">
        <v>52</v>
      </c>
      <c r="F142" s="8" t="s">
        <v>131</v>
      </c>
      <c r="G142" s="111">
        <f>G143</f>
        <v>5129.3130000000001</v>
      </c>
      <c r="H142" s="111">
        <f>H143</f>
        <v>5281.6149999999998</v>
      </c>
      <c r="I142" s="111">
        <f>I143</f>
        <v>5231.54</v>
      </c>
    </row>
    <row r="143" spans="1:9" ht="25.5" x14ac:dyDescent="0.2">
      <c r="A143" s="33" t="s">
        <v>153</v>
      </c>
      <c r="B143" s="66" t="s">
        <v>104</v>
      </c>
      <c r="C143" s="34" t="s">
        <v>71</v>
      </c>
      <c r="D143" s="34">
        <v>13</v>
      </c>
      <c r="E143" s="8" t="s">
        <v>52</v>
      </c>
      <c r="F143" s="8" t="s">
        <v>152</v>
      </c>
      <c r="G143" s="111">
        <v>5129.3130000000001</v>
      </c>
      <c r="H143" s="111">
        <v>5281.6149999999998</v>
      </c>
      <c r="I143" s="111">
        <v>5231.54</v>
      </c>
    </row>
    <row r="144" spans="1:9" ht="25.5" x14ac:dyDescent="0.2">
      <c r="A144" s="6" t="s">
        <v>37</v>
      </c>
      <c r="B144" s="66" t="s">
        <v>104</v>
      </c>
      <c r="C144" s="34" t="s">
        <v>71</v>
      </c>
      <c r="D144" s="34">
        <v>13</v>
      </c>
      <c r="E144" s="8" t="s">
        <v>52</v>
      </c>
      <c r="F144" s="8" t="s">
        <v>127</v>
      </c>
      <c r="G144" s="111">
        <f>G145</f>
        <v>84.960999999999999</v>
      </c>
      <c r="H144" s="111">
        <f>H145</f>
        <v>128.62200000000001</v>
      </c>
      <c r="I144" s="111">
        <f>I145</f>
        <v>382.49799999999999</v>
      </c>
    </row>
    <row r="145" spans="1:9" ht="25.5" x14ac:dyDescent="0.2">
      <c r="A145" s="6" t="s">
        <v>154</v>
      </c>
      <c r="B145" s="66" t="s">
        <v>104</v>
      </c>
      <c r="C145" s="34" t="s">
        <v>71</v>
      </c>
      <c r="D145" s="34">
        <v>13</v>
      </c>
      <c r="E145" s="8" t="s">
        <v>52</v>
      </c>
      <c r="F145" s="8" t="s">
        <v>155</v>
      </c>
      <c r="G145" s="111">
        <v>84.960999999999999</v>
      </c>
      <c r="H145" s="111">
        <v>128.62200000000001</v>
      </c>
      <c r="I145" s="111">
        <v>382.49799999999999</v>
      </c>
    </row>
    <row r="146" spans="1:9" ht="51.75" customHeight="1" x14ac:dyDescent="0.2">
      <c r="A146" s="140" t="s">
        <v>412</v>
      </c>
      <c r="B146" s="141">
        <v>961</v>
      </c>
      <c r="C146" s="142" t="s">
        <v>71</v>
      </c>
      <c r="D146" s="142">
        <v>13</v>
      </c>
      <c r="E146" s="161" t="s">
        <v>408</v>
      </c>
      <c r="F146" s="142" t="s">
        <v>101</v>
      </c>
      <c r="G146" s="143">
        <f>G147+G149</f>
        <v>3079.799</v>
      </c>
      <c r="H146" s="110">
        <f>H147+H149</f>
        <v>3079.799</v>
      </c>
      <c r="I146" s="110">
        <f>I147+I149</f>
        <v>3079.799</v>
      </c>
    </row>
    <row r="147" spans="1:9" ht="51" x14ac:dyDescent="0.2">
      <c r="A147" s="144" t="s">
        <v>130</v>
      </c>
      <c r="B147" s="145">
        <v>961</v>
      </c>
      <c r="C147" s="146" t="s">
        <v>71</v>
      </c>
      <c r="D147" s="146">
        <v>13</v>
      </c>
      <c r="E147" s="158" t="s">
        <v>408</v>
      </c>
      <c r="F147" s="145">
        <v>100</v>
      </c>
      <c r="G147" s="147">
        <f>G148</f>
        <v>1492.87</v>
      </c>
      <c r="H147" s="107">
        <f>H148</f>
        <v>1507.6</v>
      </c>
      <c r="I147" s="107">
        <f>I148</f>
        <v>1519.3</v>
      </c>
    </row>
    <row r="148" spans="1:9" ht="25.5" x14ac:dyDescent="0.2">
      <c r="A148" s="144" t="s">
        <v>153</v>
      </c>
      <c r="B148" s="145">
        <v>961</v>
      </c>
      <c r="C148" s="146" t="s">
        <v>71</v>
      </c>
      <c r="D148" s="146">
        <v>13</v>
      </c>
      <c r="E148" s="158" t="s">
        <v>408</v>
      </c>
      <c r="F148" s="145">
        <v>120</v>
      </c>
      <c r="G148" s="147">
        <v>1492.87</v>
      </c>
      <c r="H148" s="111">
        <v>1507.6</v>
      </c>
      <c r="I148" s="111">
        <v>1519.3</v>
      </c>
    </row>
    <row r="149" spans="1:9" ht="25.5" x14ac:dyDescent="0.2">
      <c r="A149" s="144" t="s">
        <v>37</v>
      </c>
      <c r="B149" s="145">
        <v>961</v>
      </c>
      <c r="C149" s="146" t="s">
        <v>71</v>
      </c>
      <c r="D149" s="146">
        <v>13</v>
      </c>
      <c r="E149" s="158" t="s">
        <v>408</v>
      </c>
      <c r="F149" s="146" t="s">
        <v>127</v>
      </c>
      <c r="G149" s="147">
        <f>G150</f>
        <v>1586.9290000000001</v>
      </c>
      <c r="H149" s="111">
        <f>H150</f>
        <v>1572.1990000000001</v>
      </c>
      <c r="I149" s="111">
        <f>I150</f>
        <v>1560.499</v>
      </c>
    </row>
    <row r="150" spans="1:9" ht="25.5" x14ac:dyDescent="0.2">
      <c r="A150" s="144" t="s">
        <v>154</v>
      </c>
      <c r="B150" s="145">
        <v>961</v>
      </c>
      <c r="C150" s="146" t="s">
        <v>71</v>
      </c>
      <c r="D150" s="146">
        <v>13</v>
      </c>
      <c r="E150" s="158" t="s">
        <v>408</v>
      </c>
      <c r="F150" s="146" t="s">
        <v>155</v>
      </c>
      <c r="G150" s="147">
        <v>1586.9290000000001</v>
      </c>
      <c r="H150" s="111">
        <v>1572.1990000000001</v>
      </c>
      <c r="I150" s="111">
        <v>1560.499</v>
      </c>
    </row>
    <row r="151" spans="1:9" s="20" customFormat="1" ht="25.5" x14ac:dyDescent="0.2">
      <c r="A151" s="57" t="s">
        <v>289</v>
      </c>
      <c r="B151" s="43">
        <v>961</v>
      </c>
      <c r="C151" s="41" t="s">
        <v>77</v>
      </c>
      <c r="D151" s="41" t="s">
        <v>72</v>
      </c>
      <c r="E151" s="41" t="s">
        <v>205</v>
      </c>
      <c r="F151" s="41" t="s">
        <v>101</v>
      </c>
      <c r="G151" s="113">
        <f>G152</f>
        <v>13582.466</v>
      </c>
      <c r="H151" s="113">
        <f t="shared" ref="H151:I151" si="31">H152</f>
        <v>13943</v>
      </c>
      <c r="I151" s="113">
        <f t="shared" si="31"/>
        <v>14442</v>
      </c>
    </row>
    <row r="152" spans="1:9" s="19" customFormat="1" ht="40.5" x14ac:dyDescent="0.25">
      <c r="A152" s="73" t="s">
        <v>38</v>
      </c>
      <c r="B152" s="44">
        <v>961</v>
      </c>
      <c r="C152" s="48" t="s">
        <v>77</v>
      </c>
      <c r="D152" s="48" t="s">
        <v>328</v>
      </c>
      <c r="E152" s="48" t="s">
        <v>205</v>
      </c>
      <c r="F152" s="48" t="s">
        <v>101</v>
      </c>
      <c r="G152" s="112">
        <f>G153</f>
        <v>13582.466</v>
      </c>
      <c r="H152" s="112">
        <f t="shared" ref="H152:I152" si="32">H153</f>
        <v>13943</v>
      </c>
      <c r="I152" s="112">
        <f t="shared" si="32"/>
        <v>14442</v>
      </c>
    </row>
    <row r="153" spans="1:9" s="20" customFormat="1" ht="63.75" x14ac:dyDescent="0.2">
      <c r="A153" s="97" t="s">
        <v>3</v>
      </c>
      <c r="B153" s="43">
        <v>961</v>
      </c>
      <c r="C153" s="41" t="s">
        <v>77</v>
      </c>
      <c r="D153" s="41" t="s">
        <v>328</v>
      </c>
      <c r="E153" s="41" t="s">
        <v>278</v>
      </c>
      <c r="F153" s="41" t="s">
        <v>101</v>
      </c>
      <c r="G153" s="113">
        <f>G154+G158+G162+G166</f>
        <v>13582.466</v>
      </c>
      <c r="H153" s="113">
        <f>H154+H158+H162+H166</f>
        <v>13943</v>
      </c>
      <c r="I153" s="113">
        <f>I154+I158+I162+I166</f>
        <v>14442</v>
      </c>
    </row>
    <row r="154" spans="1:9" s="19" customFormat="1" ht="54" x14ac:dyDescent="0.25">
      <c r="A154" s="168" t="s">
        <v>356</v>
      </c>
      <c r="B154" s="164">
        <v>961</v>
      </c>
      <c r="C154" s="165" t="s">
        <v>77</v>
      </c>
      <c r="D154" s="165" t="s">
        <v>328</v>
      </c>
      <c r="E154" s="165" t="s">
        <v>357</v>
      </c>
      <c r="F154" s="165" t="s">
        <v>101</v>
      </c>
      <c r="G154" s="112">
        <f t="shared" ref="G154:I156" si="33">G155</f>
        <v>450</v>
      </c>
      <c r="H154" s="112">
        <f t="shared" si="33"/>
        <v>450</v>
      </c>
      <c r="I154" s="112">
        <f t="shared" si="33"/>
        <v>450</v>
      </c>
    </row>
    <row r="155" spans="1:9" ht="25.5" x14ac:dyDescent="0.2">
      <c r="A155" s="169" t="s">
        <v>290</v>
      </c>
      <c r="B155" s="170">
        <v>961</v>
      </c>
      <c r="C155" s="171" t="s">
        <v>77</v>
      </c>
      <c r="D155" s="171" t="s">
        <v>328</v>
      </c>
      <c r="E155" s="171" t="s">
        <v>358</v>
      </c>
      <c r="F155" s="171" t="s">
        <v>101</v>
      </c>
      <c r="G155" s="114">
        <f t="shared" si="33"/>
        <v>450</v>
      </c>
      <c r="H155" s="114">
        <f t="shared" si="33"/>
        <v>450</v>
      </c>
      <c r="I155" s="114">
        <f t="shared" si="33"/>
        <v>450</v>
      </c>
    </row>
    <row r="156" spans="1:9" ht="25.5" x14ac:dyDescent="0.2">
      <c r="A156" s="172" t="s">
        <v>37</v>
      </c>
      <c r="B156" s="173">
        <v>961</v>
      </c>
      <c r="C156" s="174" t="s">
        <v>77</v>
      </c>
      <c r="D156" s="174" t="s">
        <v>328</v>
      </c>
      <c r="E156" s="174" t="s">
        <v>358</v>
      </c>
      <c r="F156" s="174" t="s">
        <v>127</v>
      </c>
      <c r="G156" s="111">
        <f>G157</f>
        <v>450</v>
      </c>
      <c r="H156" s="111">
        <f t="shared" si="33"/>
        <v>450</v>
      </c>
      <c r="I156" s="111">
        <f t="shared" si="33"/>
        <v>450</v>
      </c>
    </row>
    <row r="157" spans="1:9" ht="25.5" x14ac:dyDescent="0.2">
      <c r="A157" s="172" t="s">
        <v>154</v>
      </c>
      <c r="B157" s="173">
        <v>961</v>
      </c>
      <c r="C157" s="174" t="s">
        <v>77</v>
      </c>
      <c r="D157" s="174" t="s">
        <v>328</v>
      </c>
      <c r="E157" s="174" t="s">
        <v>358</v>
      </c>
      <c r="F157" s="174" t="s">
        <v>155</v>
      </c>
      <c r="G157" s="111">
        <v>450</v>
      </c>
      <c r="H157" s="111">
        <v>450</v>
      </c>
      <c r="I157" s="111">
        <v>450</v>
      </c>
    </row>
    <row r="158" spans="1:9" ht="13.5" x14ac:dyDescent="0.25">
      <c r="A158" s="163" t="s">
        <v>359</v>
      </c>
      <c r="B158" s="164">
        <v>961</v>
      </c>
      <c r="C158" s="165" t="s">
        <v>77</v>
      </c>
      <c r="D158" s="165" t="s">
        <v>328</v>
      </c>
      <c r="E158" s="165" t="s">
        <v>360</v>
      </c>
      <c r="F158" s="165" t="s">
        <v>101</v>
      </c>
      <c r="G158" s="112">
        <f>G159</f>
        <v>960</v>
      </c>
      <c r="H158" s="112">
        <f t="shared" ref="H158:I159" si="34">H159</f>
        <v>960</v>
      </c>
      <c r="I158" s="112">
        <f t="shared" si="34"/>
        <v>960</v>
      </c>
    </row>
    <row r="159" spans="1:9" ht="20.25" customHeight="1" x14ac:dyDescent="0.2">
      <c r="A159" s="175" t="s">
        <v>361</v>
      </c>
      <c r="B159" s="170">
        <v>961</v>
      </c>
      <c r="C159" s="171" t="s">
        <v>77</v>
      </c>
      <c r="D159" s="171" t="s">
        <v>328</v>
      </c>
      <c r="E159" s="171" t="s">
        <v>362</v>
      </c>
      <c r="F159" s="171" t="s">
        <v>101</v>
      </c>
      <c r="G159" s="114">
        <f>G160</f>
        <v>960</v>
      </c>
      <c r="H159" s="114">
        <f t="shared" si="34"/>
        <v>960</v>
      </c>
      <c r="I159" s="114">
        <f t="shared" si="34"/>
        <v>960</v>
      </c>
    </row>
    <row r="160" spans="1:9" s="19" customFormat="1" ht="25.5" x14ac:dyDescent="0.2">
      <c r="A160" s="172" t="s">
        <v>37</v>
      </c>
      <c r="B160" s="173">
        <v>961</v>
      </c>
      <c r="C160" s="174" t="s">
        <v>77</v>
      </c>
      <c r="D160" s="174" t="s">
        <v>328</v>
      </c>
      <c r="E160" s="174" t="s">
        <v>362</v>
      </c>
      <c r="F160" s="174" t="s">
        <v>127</v>
      </c>
      <c r="G160" s="111">
        <f>G161</f>
        <v>960</v>
      </c>
      <c r="H160" s="111">
        <f t="shared" ref="H160:I160" si="35">H161</f>
        <v>960</v>
      </c>
      <c r="I160" s="111">
        <f t="shared" si="35"/>
        <v>960</v>
      </c>
    </row>
    <row r="161" spans="1:9" ht="25.5" x14ac:dyDescent="0.2">
      <c r="A161" s="172" t="s">
        <v>154</v>
      </c>
      <c r="B161" s="173">
        <v>961</v>
      </c>
      <c r="C161" s="174" t="s">
        <v>77</v>
      </c>
      <c r="D161" s="174" t="s">
        <v>328</v>
      </c>
      <c r="E161" s="174" t="s">
        <v>362</v>
      </c>
      <c r="F161" s="174" t="s">
        <v>155</v>
      </c>
      <c r="G161" s="111">
        <v>960</v>
      </c>
      <c r="H161" s="107">
        <v>960</v>
      </c>
      <c r="I161" s="107">
        <v>960</v>
      </c>
    </row>
    <row r="162" spans="1:9" ht="54" x14ac:dyDescent="0.25">
      <c r="A162" s="163" t="s">
        <v>353</v>
      </c>
      <c r="B162" s="164">
        <v>961</v>
      </c>
      <c r="C162" s="165" t="s">
        <v>77</v>
      </c>
      <c r="D162" s="165" t="s">
        <v>328</v>
      </c>
      <c r="E162" s="165" t="s">
        <v>354</v>
      </c>
      <c r="F162" s="165" t="s">
        <v>101</v>
      </c>
      <c r="G162" s="112">
        <f>G163</f>
        <v>70</v>
      </c>
      <c r="H162" s="112">
        <f t="shared" ref="H162:I162" si="36">H163</f>
        <v>70</v>
      </c>
      <c r="I162" s="112">
        <f t="shared" si="36"/>
        <v>70</v>
      </c>
    </row>
    <row r="163" spans="1:9" ht="51" x14ac:dyDescent="0.2">
      <c r="A163" s="176" t="s">
        <v>363</v>
      </c>
      <c r="B163" s="170">
        <v>961</v>
      </c>
      <c r="C163" s="171" t="s">
        <v>77</v>
      </c>
      <c r="D163" s="171" t="s">
        <v>328</v>
      </c>
      <c r="E163" s="171" t="s">
        <v>364</v>
      </c>
      <c r="F163" s="171" t="s">
        <v>101</v>
      </c>
      <c r="G163" s="114">
        <f>G164</f>
        <v>70</v>
      </c>
      <c r="H163" s="114">
        <f t="shared" ref="H163:I164" si="37">H164</f>
        <v>70</v>
      </c>
      <c r="I163" s="114">
        <f t="shared" si="37"/>
        <v>70</v>
      </c>
    </row>
    <row r="164" spans="1:9" ht="25.5" x14ac:dyDescent="0.2">
      <c r="A164" s="172" t="s">
        <v>37</v>
      </c>
      <c r="B164" s="173">
        <v>961</v>
      </c>
      <c r="C164" s="174" t="s">
        <v>77</v>
      </c>
      <c r="D164" s="174" t="s">
        <v>328</v>
      </c>
      <c r="E164" s="174" t="s">
        <v>364</v>
      </c>
      <c r="F164" s="174" t="s">
        <v>127</v>
      </c>
      <c r="G164" s="111">
        <f>G165</f>
        <v>70</v>
      </c>
      <c r="H164" s="111">
        <f t="shared" si="37"/>
        <v>70</v>
      </c>
      <c r="I164" s="111">
        <f t="shared" si="37"/>
        <v>70</v>
      </c>
    </row>
    <row r="165" spans="1:9" ht="25.5" x14ac:dyDescent="0.2">
      <c r="A165" s="172" t="s">
        <v>154</v>
      </c>
      <c r="B165" s="173">
        <v>961</v>
      </c>
      <c r="C165" s="174" t="s">
        <v>77</v>
      </c>
      <c r="D165" s="174" t="s">
        <v>328</v>
      </c>
      <c r="E165" s="174" t="s">
        <v>364</v>
      </c>
      <c r="F165" s="174" t="s">
        <v>155</v>
      </c>
      <c r="G165" s="111">
        <v>70</v>
      </c>
      <c r="H165" s="107">
        <v>70</v>
      </c>
      <c r="I165" s="107">
        <v>70</v>
      </c>
    </row>
    <row r="166" spans="1:9" s="20" customFormat="1" ht="81" x14ac:dyDescent="0.25">
      <c r="A166" s="163" t="s">
        <v>365</v>
      </c>
      <c r="B166" s="164">
        <v>961</v>
      </c>
      <c r="C166" s="165" t="s">
        <v>77</v>
      </c>
      <c r="D166" s="165" t="s">
        <v>328</v>
      </c>
      <c r="E166" s="165" t="s">
        <v>366</v>
      </c>
      <c r="F166" s="165" t="s">
        <v>101</v>
      </c>
      <c r="G166" s="112">
        <f>G167</f>
        <v>12102.466</v>
      </c>
      <c r="H166" s="112">
        <f t="shared" ref="H166:I166" si="38">H167</f>
        <v>12463</v>
      </c>
      <c r="I166" s="112">
        <f t="shared" si="38"/>
        <v>12962</v>
      </c>
    </row>
    <row r="167" spans="1:9" s="19" customFormat="1" ht="25.5" x14ac:dyDescent="0.2">
      <c r="A167" s="16" t="s">
        <v>138</v>
      </c>
      <c r="B167" s="37">
        <v>961</v>
      </c>
      <c r="C167" s="39" t="s">
        <v>77</v>
      </c>
      <c r="D167" s="39" t="s">
        <v>328</v>
      </c>
      <c r="E167" s="39" t="s">
        <v>367</v>
      </c>
      <c r="F167" s="39" t="s">
        <v>101</v>
      </c>
      <c r="G167" s="114">
        <f t="shared" ref="G167:I168" si="39">G168</f>
        <v>12102.466</v>
      </c>
      <c r="H167" s="114">
        <f t="shared" si="39"/>
        <v>12463</v>
      </c>
      <c r="I167" s="114">
        <f t="shared" si="39"/>
        <v>12962</v>
      </c>
    </row>
    <row r="168" spans="1:9" ht="51" x14ac:dyDescent="0.2">
      <c r="A168" s="6" t="s">
        <v>130</v>
      </c>
      <c r="B168" s="35">
        <v>961</v>
      </c>
      <c r="C168" s="34" t="s">
        <v>77</v>
      </c>
      <c r="D168" s="34" t="s">
        <v>328</v>
      </c>
      <c r="E168" s="34" t="s">
        <v>367</v>
      </c>
      <c r="F168" s="35">
        <v>100</v>
      </c>
      <c r="G168" s="111">
        <f t="shared" si="39"/>
        <v>12102.466</v>
      </c>
      <c r="H168" s="111">
        <f t="shared" si="39"/>
        <v>12463</v>
      </c>
      <c r="I168" s="111">
        <f t="shared" si="39"/>
        <v>12962</v>
      </c>
    </row>
    <row r="169" spans="1:9" ht="25.5" x14ac:dyDescent="0.2">
      <c r="A169" s="6" t="s">
        <v>153</v>
      </c>
      <c r="B169" s="35">
        <v>961</v>
      </c>
      <c r="C169" s="34" t="s">
        <v>77</v>
      </c>
      <c r="D169" s="34" t="s">
        <v>328</v>
      </c>
      <c r="E169" s="34" t="s">
        <v>367</v>
      </c>
      <c r="F169" s="35">
        <v>120</v>
      </c>
      <c r="G169" s="178">
        <v>12102.466</v>
      </c>
      <c r="H169" s="178">
        <v>12463</v>
      </c>
      <c r="I169" s="178">
        <v>12962</v>
      </c>
    </row>
    <row r="170" spans="1:9" ht="18.75" customHeight="1" x14ac:dyDescent="0.2">
      <c r="A170" s="42" t="s">
        <v>86</v>
      </c>
      <c r="B170" s="43">
        <v>961</v>
      </c>
      <c r="C170" s="41" t="s">
        <v>79</v>
      </c>
      <c r="D170" s="41" t="s">
        <v>72</v>
      </c>
      <c r="E170" s="41" t="s">
        <v>205</v>
      </c>
      <c r="F170" s="41" t="s">
        <v>101</v>
      </c>
      <c r="G170" s="190">
        <f>G171+G182+G192+G203</f>
        <v>203925.408</v>
      </c>
      <c r="H170" s="190">
        <f>H171+H182+H192+H203</f>
        <v>167065.723</v>
      </c>
      <c r="I170" s="190">
        <f>I171+I182+I192+I203</f>
        <v>76861.042000000001</v>
      </c>
    </row>
    <row r="171" spans="1:9" s="21" customFormat="1" ht="17.25" customHeight="1" x14ac:dyDescent="0.25">
      <c r="A171" s="59" t="s">
        <v>177</v>
      </c>
      <c r="B171" s="14">
        <v>961</v>
      </c>
      <c r="C171" s="15" t="s">
        <v>79</v>
      </c>
      <c r="D171" s="15" t="s">
        <v>148</v>
      </c>
      <c r="E171" s="48" t="s">
        <v>220</v>
      </c>
      <c r="F171" s="15" t="s">
        <v>101</v>
      </c>
      <c r="G171" s="109">
        <f>G172+G177</f>
        <v>4721.8289999999997</v>
      </c>
      <c r="H171" s="109">
        <f t="shared" ref="H171:I171" si="40">H172+H177</f>
        <v>4739.6550000000007</v>
      </c>
      <c r="I171" s="109">
        <f t="shared" si="40"/>
        <v>4739.6550000000007</v>
      </c>
    </row>
    <row r="172" spans="1:9" s="21" customFormat="1" ht="39" x14ac:dyDescent="0.25">
      <c r="A172" s="97" t="s">
        <v>453</v>
      </c>
      <c r="B172" s="9">
        <v>961</v>
      </c>
      <c r="C172" s="5" t="s">
        <v>79</v>
      </c>
      <c r="D172" s="5" t="s">
        <v>148</v>
      </c>
      <c r="E172" s="41" t="s">
        <v>226</v>
      </c>
      <c r="F172" s="5" t="s">
        <v>101</v>
      </c>
      <c r="G172" s="108">
        <f>G173</f>
        <v>1443.902</v>
      </c>
      <c r="H172" s="108">
        <f t="shared" ref="H172:I172" si="41">H173</f>
        <v>1461.7280000000001</v>
      </c>
      <c r="I172" s="108">
        <f t="shared" si="41"/>
        <v>1461.7280000000001</v>
      </c>
    </row>
    <row r="173" spans="1:9" s="21" customFormat="1" ht="67.5" x14ac:dyDescent="0.25">
      <c r="A173" s="163" t="s">
        <v>58</v>
      </c>
      <c r="B173" s="14">
        <v>961</v>
      </c>
      <c r="C173" s="15" t="s">
        <v>79</v>
      </c>
      <c r="D173" s="15" t="s">
        <v>148</v>
      </c>
      <c r="E173" s="48" t="s">
        <v>284</v>
      </c>
      <c r="F173" s="15" t="s">
        <v>101</v>
      </c>
      <c r="G173" s="109">
        <f>G174</f>
        <v>1443.902</v>
      </c>
      <c r="H173" s="109">
        <f t="shared" ref="H173:I173" si="42">H174</f>
        <v>1461.7280000000001</v>
      </c>
      <c r="I173" s="109">
        <f t="shared" si="42"/>
        <v>1461.7280000000001</v>
      </c>
    </row>
    <row r="174" spans="1:9" s="21" customFormat="1" ht="26.25" x14ac:dyDescent="0.25">
      <c r="A174" s="175" t="s">
        <v>409</v>
      </c>
      <c r="B174" s="170">
        <v>961</v>
      </c>
      <c r="C174" s="171" t="s">
        <v>79</v>
      </c>
      <c r="D174" s="171" t="s">
        <v>148</v>
      </c>
      <c r="E174" s="171" t="s">
        <v>410</v>
      </c>
      <c r="F174" s="171" t="s">
        <v>101</v>
      </c>
      <c r="G174" s="177">
        <f>G175</f>
        <v>1443.902</v>
      </c>
      <c r="H174" s="177">
        <f t="shared" ref="H174:I174" si="43">H175</f>
        <v>1461.7280000000001</v>
      </c>
      <c r="I174" s="177">
        <f t="shared" si="43"/>
        <v>1461.7280000000001</v>
      </c>
    </row>
    <row r="175" spans="1:9" s="21" customFormat="1" ht="26.25" x14ac:dyDescent="0.25">
      <c r="A175" s="172" t="s">
        <v>37</v>
      </c>
      <c r="B175" s="173">
        <v>961</v>
      </c>
      <c r="C175" s="174" t="s">
        <v>79</v>
      </c>
      <c r="D175" s="174" t="s">
        <v>148</v>
      </c>
      <c r="E175" s="174" t="s">
        <v>410</v>
      </c>
      <c r="F175" s="174" t="s">
        <v>127</v>
      </c>
      <c r="G175" s="178">
        <f>G176</f>
        <v>1443.902</v>
      </c>
      <c r="H175" s="178">
        <f t="shared" ref="H175:I175" si="44">H176</f>
        <v>1461.7280000000001</v>
      </c>
      <c r="I175" s="178">
        <f t="shared" si="44"/>
        <v>1461.7280000000001</v>
      </c>
    </row>
    <row r="176" spans="1:9" s="21" customFormat="1" ht="30" customHeight="1" x14ac:dyDescent="0.25">
      <c r="A176" s="172" t="s">
        <v>154</v>
      </c>
      <c r="B176" s="173">
        <v>961</v>
      </c>
      <c r="C176" s="174" t="s">
        <v>79</v>
      </c>
      <c r="D176" s="174" t="s">
        <v>148</v>
      </c>
      <c r="E176" s="174" t="s">
        <v>410</v>
      </c>
      <c r="F176" s="174" t="s">
        <v>155</v>
      </c>
      <c r="G176" s="178">
        <v>1443.902</v>
      </c>
      <c r="H176" s="107">
        <v>1461.7280000000001</v>
      </c>
      <c r="I176" s="107">
        <v>1461.7280000000001</v>
      </c>
    </row>
    <row r="177" spans="1:9" ht="25.5" x14ac:dyDescent="0.2">
      <c r="A177" s="33" t="s">
        <v>187</v>
      </c>
      <c r="B177" s="7">
        <v>961</v>
      </c>
      <c r="C177" s="8" t="s">
        <v>79</v>
      </c>
      <c r="D177" s="8" t="s">
        <v>148</v>
      </c>
      <c r="E177" s="8" t="s">
        <v>213</v>
      </c>
      <c r="F177" s="8" t="s">
        <v>101</v>
      </c>
      <c r="G177" s="107">
        <f>G178</f>
        <v>3277.9270000000001</v>
      </c>
      <c r="H177" s="107">
        <f t="shared" ref="H177:I180" si="45">H178</f>
        <v>3277.9270000000001</v>
      </c>
      <c r="I177" s="107">
        <f t="shared" si="45"/>
        <v>3277.9270000000001</v>
      </c>
    </row>
    <row r="178" spans="1:9" ht="25.5" x14ac:dyDescent="0.2">
      <c r="A178" s="6" t="s">
        <v>294</v>
      </c>
      <c r="B178" s="17">
        <v>961</v>
      </c>
      <c r="C178" s="18" t="s">
        <v>79</v>
      </c>
      <c r="D178" s="18" t="s">
        <v>148</v>
      </c>
      <c r="E178" s="8" t="s">
        <v>214</v>
      </c>
      <c r="F178" s="18" t="s">
        <v>101</v>
      </c>
      <c r="G178" s="107">
        <f>G179</f>
        <v>3277.9270000000001</v>
      </c>
      <c r="H178" s="107">
        <f t="shared" si="45"/>
        <v>3277.9270000000001</v>
      </c>
      <c r="I178" s="107">
        <f t="shared" si="45"/>
        <v>3277.9270000000001</v>
      </c>
    </row>
    <row r="179" spans="1:9" s="19" customFormat="1" ht="39" customHeight="1" x14ac:dyDescent="0.2">
      <c r="A179" s="140" t="s">
        <v>59</v>
      </c>
      <c r="B179" s="17">
        <v>961</v>
      </c>
      <c r="C179" s="18" t="s">
        <v>79</v>
      </c>
      <c r="D179" s="18" t="s">
        <v>148</v>
      </c>
      <c r="E179" s="18" t="s">
        <v>221</v>
      </c>
      <c r="F179" s="18" t="s">
        <v>101</v>
      </c>
      <c r="G179" s="110">
        <f>G180</f>
        <v>3277.9270000000001</v>
      </c>
      <c r="H179" s="110">
        <f t="shared" si="45"/>
        <v>3277.9270000000001</v>
      </c>
      <c r="I179" s="110">
        <f t="shared" si="45"/>
        <v>3277.9270000000001</v>
      </c>
    </row>
    <row r="180" spans="1:9" ht="25.5" x14ac:dyDescent="0.2">
      <c r="A180" s="6" t="s">
        <v>37</v>
      </c>
      <c r="B180" s="7">
        <v>961</v>
      </c>
      <c r="C180" s="8" t="s">
        <v>79</v>
      </c>
      <c r="D180" s="8" t="s">
        <v>148</v>
      </c>
      <c r="E180" s="8" t="s">
        <v>221</v>
      </c>
      <c r="F180" s="8" t="s">
        <v>127</v>
      </c>
      <c r="G180" s="107">
        <f>G181</f>
        <v>3277.9270000000001</v>
      </c>
      <c r="H180" s="107">
        <f t="shared" si="45"/>
        <v>3277.9270000000001</v>
      </c>
      <c r="I180" s="107">
        <f t="shared" si="45"/>
        <v>3277.9270000000001</v>
      </c>
    </row>
    <row r="181" spans="1:9" ht="25.5" x14ac:dyDescent="0.2">
      <c r="A181" s="6" t="s">
        <v>154</v>
      </c>
      <c r="B181" s="7">
        <v>961</v>
      </c>
      <c r="C181" s="8" t="s">
        <v>79</v>
      </c>
      <c r="D181" s="8" t="s">
        <v>148</v>
      </c>
      <c r="E181" s="8" t="s">
        <v>221</v>
      </c>
      <c r="F181" s="8" t="s">
        <v>155</v>
      </c>
      <c r="G181" s="107">
        <v>3277.9270000000001</v>
      </c>
      <c r="H181" s="107">
        <v>3277.9270000000001</v>
      </c>
      <c r="I181" s="107">
        <v>3277.9270000000001</v>
      </c>
    </row>
    <row r="182" spans="1:9" s="21" customFormat="1" ht="13.5" x14ac:dyDescent="0.25">
      <c r="A182" s="73" t="s">
        <v>330</v>
      </c>
      <c r="B182" s="44">
        <v>961</v>
      </c>
      <c r="C182" s="48" t="s">
        <v>79</v>
      </c>
      <c r="D182" s="48" t="s">
        <v>93</v>
      </c>
      <c r="E182" s="48" t="s">
        <v>220</v>
      </c>
      <c r="F182" s="48" t="s">
        <v>101</v>
      </c>
      <c r="G182" s="112">
        <f>G183+G187</f>
        <v>26369.559000000001</v>
      </c>
      <c r="H182" s="112">
        <f t="shared" ref="H182:I182" si="46">H187</f>
        <v>3.387</v>
      </c>
      <c r="I182" s="112">
        <f t="shared" si="46"/>
        <v>3.387</v>
      </c>
    </row>
    <row r="183" spans="1:9" s="21" customFormat="1" ht="40.5" x14ac:dyDescent="0.25">
      <c r="A183" s="73" t="s">
        <v>394</v>
      </c>
      <c r="B183" s="44">
        <v>961</v>
      </c>
      <c r="C183" s="48" t="s">
        <v>79</v>
      </c>
      <c r="D183" s="48" t="s">
        <v>93</v>
      </c>
      <c r="E183" s="48" t="s">
        <v>395</v>
      </c>
      <c r="F183" s="48" t="s">
        <v>101</v>
      </c>
      <c r="G183" s="112">
        <f>G184</f>
        <v>26366.172000000002</v>
      </c>
      <c r="H183" s="112">
        <f t="shared" ref="H183:I183" si="47">H184</f>
        <v>0</v>
      </c>
      <c r="I183" s="112">
        <f t="shared" si="47"/>
        <v>0</v>
      </c>
    </row>
    <row r="184" spans="1:9" s="19" customFormat="1" ht="25.5" x14ac:dyDescent="0.2">
      <c r="A184" s="175" t="s">
        <v>396</v>
      </c>
      <c r="B184" s="170">
        <v>961</v>
      </c>
      <c r="C184" s="171" t="s">
        <v>79</v>
      </c>
      <c r="D184" s="171" t="s">
        <v>93</v>
      </c>
      <c r="E184" s="171" t="s">
        <v>402</v>
      </c>
      <c r="F184" s="171" t="s">
        <v>101</v>
      </c>
      <c r="G184" s="114">
        <f>G185</f>
        <v>26366.172000000002</v>
      </c>
      <c r="H184" s="114">
        <f t="shared" ref="H184:I184" si="48">H185</f>
        <v>0</v>
      </c>
      <c r="I184" s="114">
        <f t="shared" si="48"/>
        <v>0</v>
      </c>
    </row>
    <row r="185" spans="1:9" s="21" customFormat="1" ht="26.25" x14ac:dyDescent="0.25">
      <c r="A185" s="33" t="s">
        <v>37</v>
      </c>
      <c r="B185" s="173">
        <v>961</v>
      </c>
      <c r="C185" s="174" t="s">
        <v>79</v>
      </c>
      <c r="D185" s="174" t="s">
        <v>93</v>
      </c>
      <c r="E185" s="174" t="s">
        <v>402</v>
      </c>
      <c r="F185" s="174" t="s">
        <v>127</v>
      </c>
      <c r="G185" s="111">
        <f>G186</f>
        <v>26366.172000000002</v>
      </c>
      <c r="H185" s="111">
        <f t="shared" ref="H185:I185" si="49">H186</f>
        <v>0</v>
      </c>
      <c r="I185" s="111">
        <f t="shared" si="49"/>
        <v>0</v>
      </c>
    </row>
    <row r="186" spans="1:9" s="21" customFormat="1" ht="26.25" x14ac:dyDescent="0.25">
      <c r="A186" s="33" t="s">
        <v>154</v>
      </c>
      <c r="B186" s="173">
        <v>961</v>
      </c>
      <c r="C186" s="174" t="s">
        <v>79</v>
      </c>
      <c r="D186" s="174" t="s">
        <v>93</v>
      </c>
      <c r="E186" s="174" t="s">
        <v>402</v>
      </c>
      <c r="F186" s="174" t="s">
        <v>155</v>
      </c>
      <c r="G186" s="111">
        <f>5273.235+21092.937</f>
        <v>26366.172000000002</v>
      </c>
      <c r="H186" s="111">
        <v>0</v>
      </c>
      <c r="I186" s="111">
        <v>0</v>
      </c>
    </row>
    <row r="187" spans="1:9" ht="25.5" x14ac:dyDescent="0.2">
      <c r="A187" s="33" t="s">
        <v>187</v>
      </c>
      <c r="B187" s="35">
        <v>961</v>
      </c>
      <c r="C187" s="34" t="s">
        <v>79</v>
      </c>
      <c r="D187" s="34" t="s">
        <v>93</v>
      </c>
      <c r="E187" s="34" t="s">
        <v>213</v>
      </c>
      <c r="F187" s="34" t="s">
        <v>101</v>
      </c>
      <c r="G187" s="111">
        <f t="shared" ref="G187:I190" si="50">G188</f>
        <v>3.387</v>
      </c>
      <c r="H187" s="111">
        <f t="shared" si="50"/>
        <v>3.387</v>
      </c>
      <c r="I187" s="111">
        <f t="shared" si="50"/>
        <v>3.387</v>
      </c>
    </row>
    <row r="188" spans="1:9" ht="25.5" x14ac:dyDescent="0.2">
      <c r="A188" s="33" t="s">
        <v>294</v>
      </c>
      <c r="B188" s="37">
        <v>961</v>
      </c>
      <c r="C188" s="39" t="s">
        <v>79</v>
      </c>
      <c r="D188" s="39" t="s">
        <v>93</v>
      </c>
      <c r="E188" s="34" t="s">
        <v>214</v>
      </c>
      <c r="F188" s="39" t="s">
        <v>101</v>
      </c>
      <c r="G188" s="111">
        <f t="shared" si="50"/>
        <v>3.387</v>
      </c>
      <c r="H188" s="111">
        <f t="shared" si="50"/>
        <v>3.387</v>
      </c>
      <c r="I188" s="111">
        <f t="shared" si="50"/>
        <v>3.387</v>
      </c>
    </row>
    <row r="189" spans="1:9" s="19" customFormat="1" ht="38.25" x14ac:dyDescent="0.2">
      <c r="A189" s="92" t="s">
        <v>382</v>
      </c>
      <c r="B189" s="37">
        <v>961</v>
      </c>
      <c r="C189" s="39" t="s">
        <v>79</v>
      </c>
      <c r="D189" s="39" t="s">
        <v>93</v>
      </c>
      <c r="E189" s="39" t="s">
        <v>331</v>
      </c>
      <c r="F189" s="39" t="s">
        <v>101</v>
      </c>
      <c r="G189" s="114">
        <f t="shared" si="50"/>
        <v>3.387</v>
      </c>
      <c r="H189" s="114">
        <f t="shared" si="50"/>
        <v>3.387</v>
      </c>
      <c r="I189" s="114">
        <f t="shared" si="50"/>
        <v>3.387</v>
      </c>
    </row>
    <row r="190" spans="1:9" s="19" customFormat="1" ht="25.5" x14ac:dyDescent="0.2">
      <c r="A190" s="6" t="s">
        <v>37</v>
      </c>
      <c r="B190" s="35">
        <v>961</v>
      </c>
      <c r="C190" s="34" t="s">
        <v>79</v>
      </c>
      <c r="D190" s="34" t="s">
        <v>93</v>
      </c>
      <c r="E190" s="34" t="s">
        <v>331</v>
      </c>
      <c r="F190" s="34" t="s">
        <v>127</v>
      </c>
      <c r="G190" s="114">
        <f t="shared" si="50"/>
        <v>3.387</v>
      </c>
      <c r="H190" s="114">
        <f t="shared" si="50"/>
        <v>3.387</v>
      </c>
      <c r="I190" s="114">
        <f t="shared" si="50"/>
        <v>3.387</v>
      </c>
    </row>
    <row r="191" spans="1:9" ht="25.5" x14ac:dyDescent="0.2">
      <c r="A191" s="33" t="s">
        <v>154</v>
      </c>
      <c r="B191" s="35">
        <v>961</v>
      </c>
      <c r="C191" s="34" t="s">
        <v>79</v>
      </c>
      <c r="D191" s="34" t="s">
        <v>93</v>
      </c>
      <c r="E191" s="34" t="s">
        <v>331</v>
      </c>
      <c r="F191" s="34" t="s">
        <v>155</v>
      </c>
      <c r="G191" s="111">
        <v>3.387</v>
      </c>
      <c r="H191" s="111">
        <v>3.387</v>
      </c>
      <c r="I191" s="111">
        <v>3.387</v>
      </c>
    </row>
    <row r="192" spans="1:9" s="20" customFormat="1" ht="18" customHeight="1" x14ac:dyDescent="0.25">
      <c r="A192" s="73" t="s">
        <v>125</v>
      </c>
      <c r="B192" s="44">
        <v>961</v>
      </c>
      <c r="C192" s="48" t="s">
        <v>79</v>
      </c>
      <c r="D192" s="48" t="s">
        <v>92</v>
      </c>
      <c r="E192" s="48" t="s">
        <v>220</v>
      </c>
      <c r="F192" s="48" t="s">
        <v>101</v>
      </c>
      <c r="G192" s="112">
        <f>G193</f>
        <v>172564</v>
      </c>
      <c r="H192" s="112">
        <f>H193</f>
        <v>160920</v>
      </c>
      <c r="I192" s="154">
        <f>I193</f>
        <v>65986</v>
      </c>
    </row>
    <row r="193" spans="1:9" s="20" customFormat="1" ht="40.5" customHeight="1" x14ac:dyDescent="0.2">
      <c r="A193" s="195" t="s">
        <v>454</v>
      </c>
      <c r="B193" s="43">
        <v>961</v>
      </c>
      <c r="C193" s="41" t="s">
        <v>79</v>
      </c>
      <c r="D193" s="41" t="s">
        <v>92</v>
      </c>
      <c r="E193" s="41" t="s">
        <v>224</v>
      </c>
      <c r="F193" s="41" t="s">
        <v>101</v>
      </c>
      <c r="G193" s="113">
        <f>G194+G197+G200</f>
        <v>172564</v>
      </c>
      <c r="H193" s="113">
        <f t="shared" ref="H193:I193" si="51">H194+H197+H200</f>
        <v>160920</v>
      </c>
      <c r="I193" s="113">
        <f t="shared" si="51"/>
        <v>65986</v>
      </c>
    </row>
    <row r="194" spans="1:9" s="19" customFormat="1" ht="29.25" customHeight="1" x14ac:dyDescent="0.2">
      <c r="A194" s="92" t="s">
        <v>222</v>
      </c>
      <c r="B194" s="37">
        <v>961</v>
      </c>
      <c r="C194" s="39" t="s">
        <v>79</v>
      </c>
      <c r="D194" s="39" t="s">
        <v>92</v>
      </c>
      <c r="E194" s="39" t="s">
        <v>223</v>
      </c>
      <c r="F194" s="39" t="s">
        <v>101</v>
      </c>
      <c r="G194" s="177">
        <f t="shared" ref="G194:I195" si="52">G195</f>
        <v>46481.114000000001</v>
      </c>
      <c r="H194" s="114">
        <f t="shared" si="52"/>
        <v>40920</v>
      </c>
      <c r="I194" s="114">
        <f t="shared" si="52"/>
        <v>53986</v>
      </c>
    </row>
    <row r="195" spans="1:9" s="19" customFormat="1" ht="28.5" customHeight="1" x14ac:dyDescent="0.2">
      <c r="A195" s="6" t="s">
        <v>37</v>
      </c>
      <c r="B195" s="35">
        <v>961</v>
      </c>
      <c r="C195" s="34" t="s">
        <v>79</v>
      </c>
      <c r="D195" s="34" t="s">
        <v>92</v>
      </c>
      <c r="E195" s="34" t="s">
        <v>223</v>
      </c>
      <c r="F195" s="34" t="s">
        <v>127</v>
      </c>
      <c r="G195" s="111">
        <f t="shared" si="52"/>
        <v>46481.114000000001</v>
      </c>
      <c r="H195" s="111">
        <f t="shared" si="52"/>
        <v>40920</v>
      </c>
      <c r="I195" s="111">
        <f t="shared" si="52"/>
        <v>53986</v>
      </c>
    </row>
    <row r="196" spans="1:9" s="19" customFormat="1" ht="28.5" customHeight="1" x14ac:dyDescent="0.2">
      <c r="A196" s="6" t="s">
        <v>154</v>
      </c>
      <c r="B196" s="35">
        <v>961</v>
      </c>
      <c r="C196" s="34" t="s">
        <v>79</v>
      </c>
      <c r="D196" s="34" t="s">
        <v>92</v>
      </c>
      <c r="E196" s="34" t="s">
        <v>223</v>
      </c>
      <c r="F196" s="34" t="s">
        <v>155</v>
      </c>
      <c r="G196" s="178">
        <f>52564-6082.886</f>
        <v>46481.114000000001</v>
      </c>
      <c r="H196" s="178">
        <v>40920</v>
      </c>
      <c r="I196" s="178">
        <v>53986</v>
      </c>
    </row>
    <row r="197" spans="1:9" s="19" customFormat="1" ht="51" customHeight="1" x14ac:dyDescent="0.2">
      <c r="A197" s="175" t="s">
        <v>440</v>
      </c>
      <c r="B197" s="170">
        <v>961</v>
      </c>
      <c r="C197" s="171" t="s">
        <v>79</v>
      </c>
      <c r="D197" s="171" t="s">
        <v>92</v>
      </c>
      <c r="E197" s="171" t="s">
        <v>441</v>
      </c>
      <c r="F197" s="171" t="s">
        <v>101</v>
      </c>
      <c r="G197" s="114">
        <f>G198</f>
        <v>6082.8860000000004</v>
      </c>
      <c r="H197" s="107">
        <v>0</v>
      </c>
      <c r="I197" s="107">
        <v>0</v>
      </c>
    </row>
    <row r="198" spans="1:9" s="19" customFormat="1" ht="26.25" customHeight="1" x14ac:dyDescent="0.2">
      <c r="A198" s="172" t="s">
        <v>199</v>
      </c>
      <c r="B198" s="173">
        <v>961</v>
      </c>
      <c r="C198" s="174" t="s">
        <v>79</v>
      </c>
      <c r="D198" s="174" t="s">
        <v>92</v>
      </c>
      <c r="E198" s="174" t="s">
        <v>441</v>
      </c>
      <c r="F198" s="174">
        <v>400</v>
      </c>
      <c r="G198" s="111">
        <f>G199</f>
        <v>6082.8860000000004</v>
      </c>
      <c r="H198" s="107">
        <v>0</v>
      </c>
      <c r="I198" s="107">
        <v>0</v>
      </c>
    </row>
    <row r="199" spans="1:9" s="19" customFormat="1" ht="19.5" customHeight="1" x14ac:dyDescent="0.2">
      <c r="A199" s="172" t="s">
        <v>202</v>
      </c>
      <c r="B199" s="173">
        <v>961</v>
      </c>
      <c r="C199" s="174" t="s">
        <v>79</v>
      </c>
      <c r="D199" s="174" t="s">
        <v>92</v>
      </c>
      <c r="E199" s="174" t="s">
        <v>441</v>
      </c>
      <c r="F199" s="174">
        <v>410</v>
      </c>
      <c r="G199" s="111">
        <v>6082.8860000000004</v>
      </c>
      <c r="H199" s="107">
        <v>0</v>
      </c>
      <c r="I199" s="107">
        <v>0</v>
      </c>
    </row>
    <row r="200" spans="1:9" s="19" customFormat="1" ht="27" customHeight="1" x14ac:dyDescent="0.2">
      <c r="A200" s="175" t="s">
        <v>426</v>
      </c>
      <c r="B200" s="170">
        <v>961</v>
      </c>
      <c r="C200" s="171" t="s">
        <v>79</v>
      </c>
      <c r="D200" s="171" t="s">
        <v>92</v>
      </c>
      <c r="E200" s="171" t="s">
        <v>427</v>
      </c>
      <c r="F200" s="171" t="s">
        <v>101</v>
      </c>
      <c r="G200" s="177">
        <f t="shared" ref="G200:I201" si="53">G201</f>
        <v>120000</v>
      </c>
      <c r="H200" s="177">
        <f t="shared" si="53"/>
        <v>120000</v>
      </c>
      <c r="I200" s="177">
        <f t="shared" si="53"/>
        <v>12000</v>
      </c>
    </row>
    <row r="201" spans="1:9" s="19" customFormat="1" ht="25.5" x14ac:dyDescent="0.2">
      <c r="A201" s="172" t="s">
        <v>37</v>
      </c>
      <c r="B201" s="173">
        <v>961</v>
      </c>
      <c r="C201" s="174" t="s">
        <v>79</v>
      </c>
      <c r="D201" s="174" t="s">
        <v>92</v>
      </c>
      <c r="E201" s="174" t="s">
        <v>427</v>
      </c>
      <c r="F201" s="174" t="s">
        <v>127</v>
      </c>
      <c r="G201" s="178">
        <f t="shared" si="53"/>
        <v>120000</v>
      </c>
      <c r="H201" s="178">
        <f t="shared" si="53"/>
        <v>120000</v>
      </c>
      <c r="I201" s="178">
        <f t="shared" si="53"/>
        <v>12000</v>
      </c>
    </row>
    <row r="202" spans="1:9" s="19" customFormat="1" ht="25.5" x14ac:dyDescent="0.2">
      <c r="A202" s="172" t="s">
        <v>154</v>
      </c>
      <c r="B202" s="173">
        <v>961</v>
      </c>
      <c r="C202" s="174" t="s">
        <v>79</v>
      </c>
      <c r="D202" s="174" t="s">
        <v>92</v>
      </c>
      <c r="E202" s="174" t="s">
        <v>427</v>
      </c>
      <c r="F202" s="174" t="s">
        <v>155</v>
      </c>
      <c r="G202" s="178">
        <v>120000</v>
      </c>
      <c r="H202" s="178">
        <v>120000</v>
      </c>
      <c r="I202" s="178">
        <v>12000</v>
      </c>
    </row>
    <row r="203" spans="1:9" s="19" customFormat="1" ht="19.5" customHeight="1" x14ac:dyDescent="0.25">
      <c r="A203" s="163" t="s">
        <v>87</v>
      </c>
      <c r="B203" s="164">
        <v>961</v>
      </c>
      <c r="C203" s="165" t="s">
        <v>79</v>
      </c>
      <c r="D203" s="165">
        <v>12</v>
      </c>
      <c r="E203" s="165" t="s">
        <v>220</v>
      </c>
      <c r="F203" s="165" t="s">
        <v>101</v>
      </c>
      <c r="G203" s="191">
        <f>G204+G209</f>
        <v>270.02</v>
      </c>
      <c r="H203" s="191">
        <f t="shared" ref="H203:I203" si="54">H204+H209</f>
        <v>1402.681</v>
      </c>
      <c r="I203" s="191">
        <f t="shared" si="54"/>
        <v>6132</v>
      </c>
    </row>
    <row r="204" spans="1:9" s="20" customFormat="1" ht="44.25" customHeight="1" x14ac:dyDescent="0.2">
      <c r="A204" s="195" t="s">
        <v>455</v>
      </c>
      <c r="B204" s="184">
        <v>961</v>
      </c>
      <c r="C204" s="185" t="s">
        <v>79</v>
      </c>
      <c r="D204" s="185">
        <v>12</v>
      </c>
      <c r="E204" s="185" t="s">
        <v>226</v>
      </c>
      <c r="F204" s="185" t="s">
        <v>101</v>
      </c>
      <c r="G204" s="190">
        <f>G205</f>
        <v>50</v>
      </c>
      <c r="H204" s="190">
        <f>H205</f>
        <v>50</v>
      </c>
      <c r="I204" s="190">
        <f>I205</f>
        <v>50</v>
      </c>
    </row>
    <row r="205" spans="1:9" s="21" customFormat="1" ht="40.5" x14ac:dyDescent="0.25">
      <c r="A205" s="192" t="s">
        <v>49</v>
      </c>
      <c r="B205" s="164">
        <v>961</v>
      </c>
      <c r="C205" s="165" t="s">
        <v>79</v>
      </c>
      <c r="D205" s="165">
        <v>12</v>
      </c>
      <c r="E205" s="165" t="s">
        <v>225</v>
      </c>
      <c r="F205" s="165" t="s">
        <v>101</v>
      </c>
      <c r="G205" s="191">
        <f>G206</f>
        <v>50</v>
      </c>
      <c r="H205" s="191">
        <f t="shared" ref="H205:I205" si="55">H206</f>
        <v>50</v>
      </c>
      <c r="I205" s="191">
        <f t="shared" si="55"/>
        <v>50</v>
      </c>
    </row>
    <row r="206" spans="1:9" s="19" customFormat="1" ht="25.5" x14ac:dyDescent="0.2">
      <c r="A206" s="193" t="s">
        <v>191</v>
      </c>
      <c r="B206" s="170">
        <v>961</v>
      </c>
      <c r="C206" s="171" t="s">
        <v>79</v>
      </c>
      <c r="D206" s="171">
        <v>12</v>
      </c>
      <c r="E206" s="171" t="s">
        <v>384</v>
      </c>
      <c r="F206" s="171" t="s">
        <v>101</v>
      </c>
      <c r="G206" s="177">
        <f t="shared" ref="G206:I207" si="56">G207</f>
        <v>50</v>
      </c>
      <c r="H206" s="177">
        <f t="shared" si="56"/>
        <v>50</v>
      </c>
      <c r="I206" s="177">
        <f t="shared" si="56"/>
        <v>50</v>
      </c>
    </row>
    <row r="207" spans="1:9" s="21" customFormat="1" ht="13.5" x14ac:dyDescent="0.25">
      <c r="A207" s="179" t="s">
        <v>128</v>
      </c>
      <c r="B207" s="173">
        <v>961</v>
      </c>
      <c r="C207" s="174" t="s">
        <v>79</v>
      </c>
      <c r="D207" s="174">
        <v>12</v>
      </c>
      <c r="E207" s="174" t="s">
        <v>384</v>
      </c>
      <c r="F207" s="173">
        <v>800</v>
      </c>
      <c r="G207" s="178">
        <f t="shared" si="56"/>
        <v>50</v>
      </c>
      <c r="H207" s="178">
        <f t="shared" si="56"/>
        <v>50</v>
      </c>
      <c r="I207" s="178">
        <f t="shared" si="56"/>
        <v>50</v>
      </c>
    </row>
    <row r="208" spans="1:9" s="21" customFormat="1" ht="39" x14ac:dyDescent="0.25">
      <c r="A208" s="179" t="s">
        <v>163</v>
      </c>
      <c r="B208" s="173">
        <v>961</v>
      </c>
      <c r="C208" s="174" t="s">
        <v>79</v>
      </c>
      <c r="D208" s="174">
        <v>12</v>
      </c>
      <c r="E208" s="174" t="s">
        <v>384</v>
      </c>
      <c r="F208" s="173">
        <v>810</v>
      </c>
      <c r="G208" s="178">
        <v>50</v>
      </c>
      <c r="H208" s="178">
        <v>50</v>
      </c>
      <c r="I208" s="178">
        <v>50</v>
      </c>
    </row>
    <row r="209" spans="1:9" s="21" customFormat="1" ht="82.5" customHeight="1" x14ac:dyDescent="0.25">
      <c r="A209" s="199" t="s">
        <v>416</v>
      </c>
      <c r="B209" s="164">
        <v>961</v>
      </c>
      <c r="C209" s="165" t="s">
        <v>79</v>
      </c>
      <c r="D209" s="165" t="s">
        <v>420</v>
      </c>
      <c r="E209" s="165" t="s">
        <v>417</v>
      </c>
      <c r="F209" s="164" t="s">
        <v>101</v>
      </c>
      <c r="G209" s="191">
        <f>G210</f>
        <v>220.02</v>
      </c>
      <c r="H209" s="191">
        <f t="shared" ref="H209:I209" si="57">H210</f>
        <v>1352.681</v>
      </c>
      <c r="I209" s="191">
        <f t="shared" si="57"/>
        <v>6082</v>
      </c>
    </row>
    <row r="210" spans="1:9" s="21" customFormat="1" ht="53.25" customHeight="1" x14ac:dyDescent="0.25">
      <c r="A210" s="189" t="s">
        <v>421</v>
      </c>
      <c r="B210" s="170">
        <v>961</v>
      </c>
      <c r="C210" s="171" t="s">
        <v>79</v>
      </c>
      <c r="D210" s="171" t="s">
        <v>420</v>
      </c>
      <c r="E210" s="171" t="s">
        <v>422</v>
      </c>
      <c r="F210" s="170" t="s">
        <v>101</v>
      </c>
      <c r="G210" s="177">
        <f>G211+G213</f>
        <v>220.02</v>
      </c>
      <c r="H210" s="177">
        <f t="shared" ref="H210:I210" si="58">H211+H213</f>
        <v>1352.681</v>
      </c>
      <c r="I210" s="177">
        <f t="shared" si="58"/>
        <v>6082</v>
      </c>
    </row>
    <row r="211" spans="1:9" s="21" customFormat="1" ht="26.25" x14ac:dyDescent="0.25">
      <c r="A211" s="179" t="s">
        <v>45</v>
      </c>
      <c r="B211" s="173">
        <v>961</v>
      </c>
      <c r="C211" s="174" t="s">
        <v>79</v>
      </c>
      <c r="D211" s="174" t="s">
        <v>420</v>
      </c>
      <c r="E211" s="174" t="s">
        <v>422</v>
      </c>
      <c r="F211" s="173" t="s">
        <v>127</v>
      </c>
      <c r="G211" s="178">
        <f>G212</f>
        <v>220.02</v>
      </c>
      <c r="H211" s="178">
        <f>H212</f>
        <v>0</v>
      </c>
      <c r="I211" s="178">
        <f>I212</f>
        <v>0</v>
      </c>
    </row>
    <row r="212" spans="1:9" s="21" customFormat="1" ht="26.25" x14ac:dyDescent="0.25">
      <c r="A212" s="179" t="s">
        <v>154</v>
      </c>
      <c r="B212" s="173">
        <v>961</v>
      </c>
      <c r="C212" s="174" t="s">
        <v>79</v>
      </c>
      <c r="D212" s="174" t="s">
        <v>420</v>
      </c>
      <c r="E212" s="174" t="s">
        <v>422</v>
      </c>
      <c r="F212" s="173" t="s">
        <v>155</v>
      </c>
      <c r="G212" s="178">
        <v>220.02</v>
      </c>
      <c r="H212" s="178">
        <v>0</v>
      </c>
      <c r="I212" s="178">
        <v>0</v>
      </c>
    </row>
    <row r="213" spans="1:9" s="21" customFormat="1" ht="27.75" customHeight="1" x14ac:dyDescent="0.25">
      <c r="A213" s="179" t="s">
        <v>199</v>
      </c>
      <c r="B213" s="173">
        <v>961</v>
      </c>
      <c r="C213" s="174" t="s">
        <v>79</v>
      </c>
      <c r="D213" s="174" t="s">
        <v>420</v>
      </c>
      <c r="E213" s="174" t="s">
        <v>422</v>
      </c>
      <c r="F213" s="173" t="s">
        <v>145</v>
      </c>
      <c r="G213" s="178">
        <v>0</v>
      </c>
      <c r="H213" s="178">
        <f>H214</f>
        <v>1352.681</v>
      </c>
      <c r="I213" s="178">
        <f>I214</f>
        <v>6082</v>
      </c>
    </row>
    <row r="214" spans="1:9" s="21" customFormat="1" ht="16.5" customHeight="1" x14ac:dyDescent="0.25">
      <c r="A214" s="179" t="s">
        <v>202</v>
      </c>
      <c r="B214" s="173">
        <v>961</v>
      </c>
      <c r="C214" s="174" t="s">
        <v>79</v>
      </c>
      <c r="D214" s="174" t="s">
        <v>420</v>
      </c>
      <c r="E214" s="174" t="s">
        <v>422</v>
      </c>
      <c r="F214" s="173">
        <v>410</v>
      </c>
      <c r="G214" s="178">
        <v>0</v>
      </c>
      <c r="H214" s="178">
        <v>1352.681</v>
      </c>
      <c r="I214" s="178">
        <v>6082</v>
      </c>
    </row>
    <row r="215" spans="1:9" s="21" customFormat="1" ht="16.5" customHeight="1" x14ac:dyDescent="0.25">
      <c r="A215" s="61" t="s">
        <v>189</v>
      </c>
      <c r="B215" s="9">
        <v>961</v>
      </c>
      <c r="C215" s="41" t="s">
        <v>148</v>
      </c>
      <c r="D215" s="5" t="s">
        <v>72</v>
      </c>
      <c r="E215" s="5" t="s">
        <v>220</v>
      </c>
      <c r="F215" s="5" t="s">
        <v>101</v>
      </c>
      <c r="G215" s="113">
        <f>G216+G222+G254+G269</f>
        <v>123104.216</v>
      </c>
      <c r="H215" s="113">
        <f>H216+H222+H254+H269</f>
        <v>105995.48000000001</v>
      </c>
      <c r="I215" s="113">
        <f>I216+I222+I254+I269</f>
        <v>101469.481</v>
      </c>
    </row>
    <row r="216" spans="1:9" s="21" customFormat="1" ht="15.75" customHeight="1" x14ac:dyDescent="0.25">
      <c r="A216" s="64" t="s">
        <v>188</v>
      </c>
      <c r="B216" s="14">
        <v>961</v>
      </c>
      <c r="C216" s="48" t="s">
        <v>148</v>
      </c>
      <c r="D216" s="15" t="s">
        <v>71</v>
      </c>
      <c r="E216" s="48" t="s">
        <v>220</v>
      </c>
      <c r="F216" s="15" t="s">
        <v>101</v>
      </c>
      <c r="G216" s="112">
        <f>G217</f>
        <v>2650</v>
      </c>
      <c r="H216" s="112">
        <f t="shared" ref="H216:I216" si="59">H217</f>
        <v>2650</v>
      </c>
      <c r="I216" s="112">
        <f t="shared" si="59"/>
        <v>2650</v>
      </c>
    </row>
    <row r="217" spans="1:9" s="21" customFormat="1" ht="51.75" customHeight="1" x14ac:dyDescent="0.25">
      <c r="A217" s="183" t="s">
        <v>436</v>
      </c>
      <c r="B217" s="43">
        <v>961</v>
      </c>
      <c r="C217" s="48" t="s">
        <v>148</v>
      </c>
      <c r="D217" s="48" t="s">
        <v>71</v>
      </c>
      <c r="E217" s="41" t="s">
        <v>230</v>
      </c>
      <c r="F217" s="41" t="s">
        <v>101</v>
      </c>
      <c r="G217" s="113">
        <f t="shared" ref="G217:I220" si="60">G218</f>
        <v>2650</v>
      </c>
      <c r="H217" s="113">
        <f t="shared" si="60"/>
        <v>2650</v>
      </c>
      <c r="I217" s="113">
        <f t="shared" si="60"/>
        <v>2650</v>
      </c>
    </row>
    <row r="218" spans="1:9" s="21" customFormat="1" ht="38.25" x14ac:dyDescent="0.25">
      <c r="A218" s="94" t="s">
        <v>228</v>
      </c>
      <c r="B218" s="43">
        <v>961</v>
      </c>
      <c r="C218" s="48" t="s">
        <v>148</v>
      </c>
      <c r="D218" s="48" t="s">
        <v>71</v>
      </c>
      <c r="E218" s="41" t="s">
        <v>229</v>
      </c>
      <c r="F218" s="41" t="s">
        <v>101</v>
      </c>
      <c r="G218" s="113">
        <f>G219</f>
        <v>2650</v>
      </c>
      <c r="H218" s="113">
        <f>H219</f>
        <v>2650</v>
      </c>
      <c r="I218" s="113">
        <f>I219</f>
        <v>2650</v>
      </c>
    </row>
    <row r="219" spans="1:9" s="19" customFormat="1" ht="25.5" x14ac:dyDescent="0.2">
      <c r="A219" s="81" t="s">
        <v>329</v>
      </c>
      <c r="B219" s="37">
        <v>961</v>
      </c>
      <c r="C219" s="39" t="s">
        <v>148</v>
      </c>
      <c r="D219" s="39" t="s">
        <v>71</v>
      </c>
      <c r="E219" s="18" t="s">
        <v>227</v>
      </c>
      <c r="F219" s="39" t="s">
        <v>101</v>
      </c>
      <c r="G219" s="114">
        <f t="shared" si="60"/>
        <v>2650</v>
      </c>
      <c r="H219" s="114">
        <f t="shared" si="60"/>
        <v>2650</v>
      </c>
      <c r="I219" s="114">
        <f t="shared" si="60"/>
        <v>2650</v>
      </c>
    </row>
    <row r="220" spans="1:9" ht="25.5" x14ac:dyDescent="0.2">
      <c r="A220" s="6" t="s">
        <v>37</v>
      </c>
      <c r="B220" s="35">
        <v>961</v>
      </c>
      <c r="C220" s="34" t="s">
        <v>148</v>
      </c>
      <c r="D220" s="34" t="s">
        <v>71</v>
      </c>
      <c r="E220" s="8" t="s">
        <v>227</v>
      </c>
      <c r="F220" s="34" t="s">
        <v>127</v>
      </c>
      <c r="G220" s="111">
        <f t="shared" si="60"/>
        <v>2650</v>
      </c>
      <c r="H220" s="111">
        <f t="shared" si="60"/>
        <v>2650</v>
      </c>
      <c r="I220" s="111">
        <f t="shared" si="60"/>
        <v>2650</v>
      </c>
    </row>
    <row r="221" spans="1:9" ht="25.5" x14ac:dyDescent="0.2">
      <c r="A221" s="6" t="s">
        <v>154</v>
      </c>
      <c r="B221" s="35">
        <v>961</v>
      </c>
      <c r="C221" s="34" t="s">
        <v>148</v>
      </c>
      <c r="D221" s="34" t="s">
        <v>71</v>
      </c>
      <c r="E221" s="8" t="s">
        <v>227</v>
      </c>
      <c r="F221" s="34" t="s">
        <v>155</v>
      </c>
      <c r="G221" s="111">
        <v>2650</v>
      </c>
      <c r="H221" s="107">
        <v>2650</v>
      </c>
      <c r="I221" s="107">
        <v>2650</v>
      </c>
    </row>
    <row r="222" spans="1:9" s="21" customFormat="1" ht="21.75" customHeight="1" x14ac:dyDescent="0.25">
      <c r="A222" s="13" t="s">
        <v>198</v>
      </c>
      <c r="B222" s="14">
        <v>961</v>
      </c>
      <c r="C222" s="48" t="s">
        <v>148</v>
      </c>
      <c r="D222" s="15" t="s">
        <v>85</v>
      </c>
      <c r="E222" s="48" t="s">
        <v>220</v>
      </c>
      <c r="F222" s="15" t="s">
        <v>101</v>
      </c>
      <c r="G222" s="112">
        <f>G223+G246+G250</f>
        <v>85377.835999999996</v>
      </c>
      <c r="H222" s="112">
        <f>H223+H250</f>
        <v>71026.100000000006</v>
      </c>
      <c r="I222" s="112">
        <f>I223+I250</f>
        <v>66026.100000000006</v>
      </c>
    </row>
    <row r="223" spans="1:9" s="21" customFormat="1" ht="51" customHeight="1" x14ac:dyDescent="0.25">
      <c r="A223" s="42" t="s">
        <v>436</v>
      </c>
      <c r="B223" s="43">
        <v>961</v>
      </c>
      <c r="C223" s="41" t="s">
        <v>148</v>
      </c>
      <c r="D223" s="41" t="s">
        <v>85</v>
      </c>
      <c r="E223" s="41" t="s">
        <v>230</v>
      </c>
      <c r="F223" s="5" t="s">
        <v>101</v>
      </c>
      <c r="G223" s="113">
        <f>G224</f>
        <v>79822.100000000006</v>
      </c>
      <c r="H223" s="113">
        <f>H224</f>
        <v>71026.100000000006</v>
      </c>
      <c r="I223" s="113">
        <f>I224</f>
        <v>66026.100000000006</v>
      </c>
    </row>
    <row r="224" spans="1:9" s="21" customFormat="1" ht="44.25" customHeight="1" x14ac:dyDescent="0.25">
      <c r="A224" s="73" t="s">
        <v>31</v>
      </c>
      <c r="B224" s="44">
        <v>961</v>
      </c>
      <c r="C224" s="48" t="s">
        <v>148</v>
      </c>
      <c r="D224" s="48" t="s">
        <v>85</v>
      </c>
      <c r="E224" s="48" t="s">
        <v>291</v>
      </c>
      <c r="F224" s="15" t="s">
        <v>101</v>
      </c>
      <c r="G224" s="112">
        <f>G225+G228+G231+G234+G237+G240+G243</f>
        <v>79822.100000000006</v>
      </c>
      <c r="H224" s="112">
        <f>H225+H228+H231+H234+H237+H240+H243</f>
        <v>71026.100000000006</v>
      </c>
      <c r="I224" s="112">
        <f>I225+I228+I231+I234+I237+I240+I243</f>
        <v>66026.100000000006</v>
      </c>
    </row>
    <row r="225" spans="1:9" s="21" customFormat="1" ht="26.25" x14ac:dyDescent="0.25">
      <c r="A225" s="16" t="s">
        <v>298</v>
      </c>
      <c r="B225" s="37">
        <v>961</v>
      </c>
      <c r="C225" s="39" t="s">
        <v>148</v>
      </c>
      <c r="D225" s="18" t="s">
        <v>85</v>
      </c>
      <c r="E225" s="18" t="s">
        <v>292</v>
      </c>
      <c r="F225" s="18" t="s">
        <v>101</v>
      </c>
      <c r="G225" s="114">
        <f t="shared" ref="G225:I226" si="61">G226</f>
        <v>54489</v>
      </c>
      <c r="H225" s="114">
        <f t="shared" si="61"/>
        <v>26000</v>
      </c>
      <c r="I225" s="114">
        <f t="shared" si="61"/>
        <v>50000</v>
      </c>
    </row>
    <row r="226" spans="1:9" s="21" customFormat="1" ht="26.25" x14ac:dyDescent="0.25">
      <c r="A226" s="6" t="s">
        <v>37</v>
      </c>
      <c r="B226" s="7">
        <v>961</v>
      </c>
      <c r="C226" s="34" t="s">
        <v>148</v>
      </c>
      <c r="D226" s="8" t="s">
        <v>85</v>
      </c>
      <c r="E226" s="8" t="s">
        <v>292</v>
      </c>
      <c r="F226" s="34" t="s">
        <v>127</v>
      </c>
      <c r="G226" s="111">
        <f t="shared" si="61"/>
        <v>54489</v>
      </c>
      <c r="H226" s="111">
        <f t="shared" si="61"/>
        <v>26000</v>
      </c>
      <c r="I226" s="111">
        <f t="shared" si="61"/>
        <v>50000</v>
      </c>
    </row>
    <row r="227" spans="1:9" s="21" customFormat="1" ht="26.25" x14ac:dyDescent="0.25">
      <c r="A227" s="6" t="s">
        <v>154</v>
      </c>
      <c r="B227" s="7">
        <v>961</v>
      </c>
      <c r="C227" s="34" t="s">
        <v>148</v>
      </c>
      <c r="D227" s="34" t="s">
        <v>85</v>
      </c>
      <c r="E227" s="8" t="s">
        <v>292</v>
      </c>
      <c r="F227" s="35">
        <v>240</v>
      </c>
      <c r="G227" s="178">
        <v>54489</v>
      </c>
      <c r="H227" s="107">
        <v>26000</v>
      </c>
      <c r="I227" s="107">
        <v>50000</v>
      </c>
    </row>
    <row r="228" spans="1:9" s="21" customFormat="1" ht="38.25" customHeight="1" x14ac:dyDescent="0.25">
      <c r="A228" s="36" t="s">
        <v>10</v>
      </c>
      <c r="B228" s="37">
        <v>961</v>
      </c>
      <c r="C228" s="39" t="s">
        <v>148</v>
      </c>
      <c r="D228" s="39" t="s">
        <v>85</v>
      </c>
      <c r="E228" s="39" t="s">
        <v>11</v>
      </c>
      <c r="F228" s="39" t="s">
        <v>101</v>
      </c>
      <c r="G228" s="114">
        <f t="shared" ref="G228:I229" si="62">G229</f>
        <v>26.1</v>
      </c>
      <c r="H228" s="114">
        <f t="shared" si="62"/>
        <v>26.1</v>
      </c>
      <c r="I228" s="114">
        <f t="shared" si="62"/>
        <v>26.1</v>
      </c>
    </row>
    <row r="229" spans="1:9" s="21" customFormat="1" ht="26.25" x14ac:dyDescent="0.25">
      <c r="A229" s="6" t="s">
        <v>37</v>
      </c>
      <c r="B229" s="35">
        <v>961</v>
      </c>
      <c r="C229" s="34" t="s">
        <v>148</v>
      </c>
      <c r="D229" s="34" t="s">
        <v>85</v>
      </c>
      <c r="E229" s="34" t="s">
        <v>11</v>
      </c>
      <c r="F229" s="34" t="s">
        <v>127</v>
      </c>
      <c r="G229" s="114">
        <f t="shared" si="62"/>
        <v>26.1</v>
      </c>
      <c r="H229" s="111">
        <f t="shared" si="62"/>
        <v>26.1</v>
      </c>
      <c r="I229" s="111">
        <f t="shared" si="62"/>
        <v>26.1</v>
      </c>
    </row>
    <row r="230" spans="1:9" s="21" customFormat="1" ht="26.25" x14ac:dyDescent="0.25">
      <c r="A230" s="33" t="s">
        <v>154</v>
      </c>
      <c r="B230" s="35">
        <v>961</v>
      </c>
      <c r="C230" s="34" t="s">
        <v>148</v>
      </c>
      <c r="D230" s="34" t="s">
        <v>85</v>
      </c>
      <c r="E230" s="34" t="s">
        <v>11</v>
      </c>
      <c r="F230" s="35">
        <v>240</v>
      </c>
      <c r="G230" s="111">
        <v>26.1</v>
      </c>
      <c r="H230" s="117">
        <v>26.1</v>
      </c>
      <c r="I230" s="115">
        <v>26.1</v>
      </c>
    </row>
    <row r="231" spans="1:9" s="21" customFormat="1" ht="26.25" x14ac:dyDescent="0.25">
      <c r="A231" s="175" t="s">
        <v>46</v>
      </c>
      <c r="B231" s="37">
        <v>961</v>
      </c>
      <c r="C231" s="39" t="s">
        <v>148</v>
      </c>
      <c r="D231" s="39" t="s">
        <v>85</v>
      </c>
      <c r="E231" s="39" t="s">
        <v>57</v>
      </c>
      <c r="F231" s="39" t="s">
        <v>101</v>
      </c>
      <c r="G231" s="114">
        <f>G232</f>
        <v>5000</v>
      </c>
      <c r="H231" s="114">
        <f t="shared" ref="H231:I231" si="63">H232</f>
        <v>5000</v>
      </c>
      <c r="I231" s="114">
        <f t="shared" si="63"/>
        <v>10000</v>
      </c>
    </row>
    <row r="232" spans="1:9" s="21" customFormat="1" ht="26.25" x14ac:dyDescent="0.25">
      <c r="A232" s="6" t="s">
        <v>37</v>
      </c>
      <c r="B232" s="35">
        <v>961</v>
      </c>
      <c r="C232" s="34" t="s">
        <v>148</v>
      </c>
      <c r="D232" s="34" t="s">
        <v>85</v>
      </c>
      <c r="E232" s="34" t="s">
        <v>57</v>
      </c>
      <c r="F232" s="34" t="s">
        <v>127</v>
      </c>
      <c r="G232" s="111">
        <f>G233</f>
        <v>5000</v>
      </c>
      <c r="H232" s="111">
        <f t="shared" ref="H232:I232" si="64">H233</f>
        <v>5000</v>
      </c>
      <c r="I232" s="111">
        <f t="shared" si="64"/>
        <v>10000</v>
      </c>
    </row>
    <row r="233" spans="1:9" s="21" customFormat="1" ht="26.25" x14ac:dyDescent="0.25">
      <c r="A233" s="33" t="s">
        <v>154</v>
      </c>
      <c r="B233" s="35">
        <v>961</v>
      </c>
      <c r="C233" s="34" t="s">
        <v>148</v>
      </c>
      <c r="D233" s="34" t="s">
        <v>85</v>
      </c>
      <c r="E233" s="34" t="s">
        <v>57</v>
      </c>
      <c r="F233" s="35">
        <v>240</v>
      </c>
      <c r="G233" s="111">
        <v>5000</v>
      </c>
      <c r="H233" s="117">
        <v>5000</v>
      </c>
      <c r="I233" s="115">
        <v>10000</v>
      </c>
    </row>
    <row r="234" spans="1:9" s="21" customFormat="1" ht="64.5" x14ac:dyDescent="0.25">
      <c r="A234" s="175" t="s">
        <v>411</v>
      </c>
      <c r="B234" s="37">
        <v>961</v>
      </c>
      <c r="C234" s="39" t="s">
        <v>148</v>
      </c>
      <c r="D234" s="39" t="s">
        <v>85</v>
      </c>
      <c r="E234" s="39" t="s">
        <v>372</v>
      </c>
      <c r="F234" s="39" t="s">
        <v>101</v>
      </c>
      <c r="G234" s="114">
        <f>G235</f>
        <v>7700</v>
      </c>
      <c r="H234" s="114">
        <f t="shared" ref="H234:I234" si="65">H235</f>
        <v>5000</v>
      </c>
      <c r="I234" s="114">
        <f t="shared" si="65"/>
        <v>0</v>
      </c>
    </row>
    <row r="235" spans="1:9" s="21" customFormat="1" ht="26.25" x14ac:dyDescent="0.25">
      <c r="A235" s="33" t="s">
        <v>199</v>
      </c>
      <c r="B235" s="35">
        <v>961</v>
      </c>
      <c r="C235" s="34" t="s">
        <v>148</v>
      </c>
      <c r="D235" s="34" t="s">
        <v>85</v>
      </c>
      <c r="E235" s="34" t="s">
        <v>372</v>
      </c>
      <c r="F235" s="34" t="s">
        <v>145</v>
      </c>
      <c r="G235" s="111">
        <f>G236</f>
        <v>7700</v>
      </c>
      <c r="H235" s="111">
        <f t="shared" ref="H235:I235" si="66">H236</f>
        <v>5000</v>
      </c>
      <c r="I235" s="111">
        <f t="shared" si="66"/>
        <v>0</v>
      </c>
    </row>
    <row r="236" spans="1:9" s="21" customFormat="1" ht="13.5" x14ac:dyDescent="0.25">
      <c r="A236" s="33" t="s">
        <v>202</v>
      </c>
      <c r="B236" s="35">
        <v>961</v>
      </c>
      <c r="C236" s="34" t="s">
        <v>148</v>
      </c>
      <c r="D236" s="34" t="s">
        <v>85</v>
      </c>
      <c r="E236" s="34" t="s">
        <v>372</v>
      </c>
      <c r="F236" s="35">
        <v>410</v>
      </c>
      <c r="G236" s="111">
        <v>7700</v>
      </c>
      <c r="H236" s="117">
        <v>5000</v>
      </c>
      <c r="I236" s="115">
        <v>0</v>
      </c>
    </row>
    <row r="237" spans="1:9" s="21" customFormat="1" ht="39" x14ac:dyDescent="0.25">
      <c r="A237" s="38" t="s">
        <v>430</v>
      </c>
      <c r="B237" s="37">
        <v>961</v>
      </c>
      <c r="C237" s="39" t="s">
        <v>148</v>
      </c>
      <c r="D237" s="39" t="s">
        <v>85</v>
      </c>
      <c r="E237" s="171" t="s">
        <v>431</v>
      </c>
      <c r="F237" s="39" t="s">
        <v>101</v>
      </c>
      <c r="G237" s="114">
        <f>G238</f>
        <v>2607</v>
      </c>
      <c r="H237" s="114">
        <f t="shared" ref="H237:I237" si="67">H238</f>
        <v>5000</v>
      </c>
      <c r="I237" s="114">
        <f t="shared" si="67"/>
        <v>0</v>
      </c>
    </row>
    <row r="238" spans="1:9" s="21" customFormat="1" ht="26.25" x14ac:dyDescent="0.25">
      <c r="A238" s="33" t="s">
        <v>199</v>
      </c>
      <c r="B238" s="35">
        <v>961</v>
      </c>
      <c r="C238" s="34" t="s">
        <v>148</v>
      </c>
      <c r="D238" s="34" t="s">
        <v>85</v>
      </c>
      <c r="E238" s="174" t="s">
        <v>431</v>
      </c>
      <c r="F238" s="34" t="s">
        <v>145</v>
      </c>
      <c r="G238" s="111">
        <f>G239</f>
        <v>2607</v>
      </c>
      <c r="H238" s="111">
        <f>H239</f>
        <v>5000</v>
      </c>
      <c r="I238" s="111">
        <f>I239</f>
        <v>0</v>
      </c>
    </row>
    <row r="239" spans="1:9" s="21" customFormat="1" ht="13.5" x14ac:dyDescent="0.25">
      <c r="A239" s="33" t="s">
        <v>202</v>
      </c>
      <c r="B239" s="35">
        <v>961</v>
      </c>
      <c r="C239" s="34" t="s">
        <v>148</v>
      </c>
      <c r="D239" s="34" t="s">
        <v>85</v>
      </c>
      <c r="E239" s="174" t="s">
        <v>431</v>
      </c>
      <c r="F239" s="35">
        <v>410</v>
      </c>
      <c r="G239" s="111">
        <v>2607</v>
      </c>
      <c r="H239" s="117">
        <v>5000</v>
      </c>
      <c r="I239" s="115">
        <v>0</v>
      </c>
    </row>
    <row r="240" spans="1:9" s="21" customFormat="1" ht="51.75" x14ac:dyDescent="0.25">
      <c r="A240" s="140" t="s">
        <v>432</v>
      </c>
      <c r="B240" s="141">
        <v>961</v>
      </c>
      <c r="C240" s="142" t="s">
        <v>148</v>
      </c>
      <c r="D240" s="142" t="s">
        <v>85</v>
      </c>
      <c r="E240" s="171" t="s">
        <v>433</v>
      </c>
      <c r="F240" s="142" t="s">
        <v>101</v>
      </c>
      <c r="G240" s="143">
        <f t="shared" ref="G240:I241" si="68">G241</f>
        <v>5000</v>
      </c>
      <c r="H240" s="114">
        <f t="shared" si="68"/>
        <v>15000</v>
      </c>
      <c r="I240" s="114">
        <f t="shared" si="68"/>
        <v>3000</v>
      </c>
    </row>
    <row r="241" spans="1:9" s="21" customFormat="1" ht="26.25" x14ac:dyDescent="0.25">
      <c r="A241" s="144" t="s">
        <v>199</v>
      </c>
      <c r="B241" s="145">
        <v>961</v>
      </c>
      <c r="C241" s="146" t="s">
        <v>148</v>
      </c>
      <c r="D241" s="146" t="s">
        <v>85</v>
      </c>
      <c r="E241" s="174" t="s">
        <v>433</v>
      </c>
      <c r="F241" s="146" t="s">
        <v>145</v>
      </c>
      <c r="G241" s="147">
        <f t="shared" si="68"/>
        <v>5000</v>
      </c>
      <c r="H241" s="111">
        <f t="shared" si="68"/>
        <v>15000</v>
      </c>
      <c r="I241" s="111">
        <f t="shared" si="68"/>
        <v>3000</v>
      </c>
    </row>
    <row r="242" spans="1:9" s="21" customFormat="1" ht="13.5" x14ac:dyDescent="0.25">
      <c r="A242" s="144" t="s">
        <v>202</v>
      </c>
      <c r="B242" s="145">
        <v>961</v>
      </c>
      <c r="C242" s="146" t="s">
        <v>148</v>
      </c>
      <c r="D242" s="146" t="s">
        <v>85</v>
      </c>
      <c r="E242" s="174" t="s">
        <v>433</v>
      </c>
      <c r="F242" s="145">
        <v>410</v>
      </c>
      <c r="G242" s="147">
        <v>5000</v>
      </c>
      <c r="H242" s="117">
        <v>15000</v>
      </c>
      <c r="I242" s="115">
        <v>3000</v>
      </c>
    </row>
    <row r="243" spans="1:9" s="21" customFormat="1" ht="51.75" x14ac:dyDescent="0.25">
      <c r="A243" s="140" t="s">
        <v>434</v>
      </c>
      <c r="B243" s="141">
        <v>961</v>
      </c>
      <c r="C243" s="142" t="s">
        <v>148</v>
      </c>
      <c r="D243" s="142" t="s">
        <v>85</v>
      </c>
      <c r="E243" s="171" t="s">
        <v>435</v>
      </c>
      <c r="F243" s="142" t="s">
        <v>101</v>
      </c>
      <c r="G243" s="143">
        <f t="shared" ref="G243:I244" si="69">G244</f>
        <v>5000</v>
      </c>
      <c r="H243" s="114">
        <f t="shared" si="69"/>
        <v>15000</v>
      </c>
      <c r="I243" s="114">
        <f t="shared" si="69"/>
        <v>3000</v>
      </c>
    </row>
    <row r="244" spans="1:9" s="21" customFormat="1" ht="26.25" x14ac:dyDescent="0.25">
      <c r="A244" s="144" t="s">
        <v>199</v>
      </c>
      <c r="B244" s="145">
        <v>961</v>
      </c>
      <c r="C244" s="146" t="s">
        <v>148</v>
      </c>
      <c r="D244" s="146" t="s">
        <v>85</v>
      </c>
      <c r="E244" s="174" t="s">
        <v>435</v>
      </c>
      <c r="F244" s="146" t="s">
        <v>145</v>
      </c>
      <c r="G244" s="147">
        <f t="shared" si="69"/>
        <v>5000</v>
      </c>
      <c r="H244" s="111">
        <f t="shared" si="69"/>
        <v>15000</v>
      </c>
      <c r="I244" s="111">
        <f t="shared" si="69"/>
        <v>3000</v>
      </c>
    </row>
    <row r="245" spans="1:9" s="21" customFormat="1" ht="13.5" x14ac:dyDescent="0.25">
      <c r="A245" s="144" t="s">
        <v>202</v>
      </c>
      <c r="B245" s="145">
        <v>961</v>
      </c>
      <c r="C245" s="146" t="s">
        <v>148</v>
      </c>
      <c r="D245" s="146" t="s">
        <v>85</v>
      </c>
      <c r="E245" s="174" t="s">
        <v>435</v>
      </c>
      <c r="F245" s="145">
        <v>410</v>
      </c>
      <c r="G245" s="147">
        <v>5000</v>
      </c>
      <c r="H245" s="117">
        <v>15000</v>
      </c>
      <c r="I245" s="115">
        <v>3000</v>
      </c>
    </row>
    <row r="246" spans="1:9" s="21" customFormat="1" ht="96.75" customHeight="1" x14ac:dyDescent="0.25">
      <c r="A246" s="197" t="s">
        <v>416</v>
      </c>
      <c r="B246" s="198">
        <v>961</v>
      </c>
      <c r="C246" s="162" t="s">
        <v>148</v>
      </c>
      <c r="D246" s="162" t="s">
        <v>85</v>
      </c>
      <c r="E246" s="162" t="s">
        <v>417</v>
      </c>
      <c r="F246" s="198" t="s">
        <v>101</v>
      </c>
      <c r="G246" s="154">
        <f>G247</f>
        <v>4260.1049999999996</v>
      </c>
      <c r="H246" s="154">
        <f t="shared" ref="H246:I246" si="70">H247</f>
        <v>0</v>
      </c>
      <c r="I246" s="154">
        <f t="shared" si="70"/>
        <v>0</v>
      </c>
    </row>
    <row r="247" spans="1:9" s="21" customFormat="1" ht="29.25" customHeight="1" x14ac:dyDescent="0.25">
      <c r="A247" s="140" t="s">
        <v>419</v>
      </c>
      <c r="B247" s="141">
        <v>961</v>
      </c>
      <c r="C247" s="142" t="s">
        <v>148</v>
      </c>
      <c r="D247" s="142" t="s">
        <v>85</v>
      </c>
      <c r="E247" s="142" t="s">
        <v>418</v>
      </c>
      <c r="F247" s="141" t="s">
        <v>101</v>
      </c>
      <c r="G247" s="143">
        <f>G248</f>
        <v>4260.1049999999996</v>
      </c>
      <c r="H247" s="143">
        <f t="shared" ref="H247:I247" si="71">H248</f>
        <v>0</v>
      </c>
      <c r="I247" s="143">
        <f t="shared" si="71"/>
        <v>0</v>
      </c>
    </row>
    <row r="248" spans="1:9" s="21" customFormat="1" ht="26.25" x14ac:dyDescent="0.25">
      <c r="A248" s="144" t="s">
        <v>45</v>
      </c>
      <c r="B248" s="145">
        <v>961</v>
      </c>
      <c r="C248" s="146" t="s">
        <v>148</v>
      </c>
      <c r="D248" s="146" t="s">
        <v>85</v>
      </c>
      <c r="E248" s="146" t="s">
        <v>418</v>
      </c>
      <c r="F248" s="145" t="s">
        <v>127</v>
      </c>
      <c r="G248" s="147">
        <f>G249</f>
        <v>4260.1049999999996</v>
      </c>
      <c r="H248" s="147">
        <f t="shared" ref="H248:I248" si="72">H249</f>
        <v>0</v>
      </c>
      <c r="I248" s="147">
        <f t="shared" si="72"/>
        <v>0</v>
      </c>
    </row>
    <row r="249" spans="1:9" s="21" customFormat="1" ht="26.25" x14ac:dyDescent="0.25">
      <c r="A249" s="144" t="s">
        <v>154</v>
      </c>
      <c r="B249" s="145">
        <v>961</v>
      </c>
      <c r="C249" s="146" t="s">
        <v>148</v>
      </c>
      <c r="D249" s="146" t="s">
        <v>85</v>
      </c>
      <c r="E249" s="146" t="s">
        <v>418</v>
      </c>
      <c r="F249" s="145" t="s">
        <v>155</v>
      </c>
      <c r="G249" s="147">
        <v>4260.1049999999996</v>
      </c>
      <c r="H249" s="117">
        <v>0</v>
      </c>
      <c r="I249" s="115">
        <v>0</v>
      </c>
    </row>
    <row r="250" spans="1:9" s="21" customFormat="1" ht="40.5" x14ac:dyDescent="0.25">
      <c r="A250" s="73" t="s">
        <v>348</v>
      </c>
      <c r="B250" s="44">
        <v>961</v>
      </c>
      <c r="C250" s="48" t="s">
        <v>148</v>
      </c>
      <c r="D250" s="48" t="s">
        <v>85</v>
      </c>
      <c r="E250" s="48" t="s">
        <v>12</v>
      </c>
      <c r="F250" s="48" t="s">
        <v>101</v>
      </c>
      <c r="G250" s="112">
        <f>G251</f>
        <v>1295.6310000000001</v>
      </c>
      <c r="H250" s="112">
        <f t="shared" ref="H250:I250" si="73">H251</f>
        <v>0</v>
      </c>
      <c r="I250" s="112">
        <f t="shared" si="73"/>
        <v>0</v>
      </c>
    </row>
    <row r="251" spans="1:9" s="21" customFormat="1" ht="15.75" customHeight="1" x14ac:dyDescent="0.25">
      <c r="A251" s="38" t="s">
        <v>13</v>
      </c>
      <c r="B251" s="37">
        <v>961</v>
      </c>
      <c r="C251" s="39" t="s">
        <v>148</v>
      </c>
      <c r="D251" s="39" t="s">
        <v>85</v>
      </c>
      <c r="E251" s="39" t="s">
        <v>14</v>
      </c>
      <c r="F251" s="39" t="s">
        <v>101</v>
      </c>
      <c r="G251" s="114">
        <f>G252</f>
        <v>1295.6310000000001</v>
      </c>
      <c r="H251" s="114">
        <f t="shared" ref="H251:I252" si="74">H252</f>
        <v>0</v>
      </c>
      <c r="I251" s="114">
        <f t="shared" si="74"/>
        <v>0</v>
      </c>
    </row>
    <row r="252" spans="1:9" s="21" customFormat="1" ht="13.5" x14ac:dyDescent="0.25">
      <c r="A252" s="50" t="s">
        <v>128</v>
      </c>
      <c r="B252" s="35">
        <v>961</v>
      </c>
      <c r="C252" s="34" t="s">
        <v>148</v>
      </c>
      <c r="D252" s="34" t="s">
        <v>85</v>
      </c>
      <c r="E252" s="34" t="s">
        <v>14</v>
      </c>
      <c r="F252" s="34" t="s">
        <v>129</v>
      </c>
      <c r="G252" s="111">
        <f>G253</f>
        <v>1295.6310000000001</v>
      </c>
      <c r="H252" s="111">
        <v>0</v>
      </c>
      <c r="I252" s="111">
        <f t="shared" si="74"/>
        <v>0</v>
      </c>
    </row>
    <row r="253" spans="1:9" s="21" customFormat="1" ht="39" x14ac:dyDescent="0.25">
      <c r="A253" s="50" t="s">
        <v>163</v>
      </c>
      <c r="B253" s="35">
        <v>961</v>
      </c>
      <c r="C253" s="34" t="s">
        <v>148</v>
      </c>
      <c r="D253" s="34" t="s">
        <v>85</v>
      </c>
      <c r="E253" s="34" t="s">
        <v>14</v>
      </c>
      <c r="F253" s="35">
        <v>810</v>
      </c>
      <c r="G253" s="178">
        <f>76+1219.631</f>
        <v>1295.6310000000001</v>
      </c>
      <c r="H253" s="115">
        <v>0</v>
      </c>
      <c r="I253" s="115">
        <v>0</v>
      </c>
    </row>
    <row r="254" spans="1:9" s="21" customFormat="1" ht="21.75" customHeight="1" x14ac:dyDescent="0.25">
      <c r="A254" s="55" t="s">
        <v>62</v>
      </c>
      <c r="B254" s="44">
        <v>961</v>
      </c>
      <c r="C254" s="48" t="s">
        <v>148</v>
      </c>
      <c r="D254" s="48" t="s">
        <v>77</v>
      </c>
      <c r="E254" s="48" t="s">
        <v>220</v>
      </c>
      <c r="F254" s="48" t="s">
        <v>101</v>
      </c>
      <c r="G254" s="112">
        <f>G255+G262</f>
        <v>23104.36</v>
      </c>
      <c r="H254" s="112">
        <f t="shared" ref="H254:I254" si="75">H255+H262</f>
        <v>20464.36</v>
      </c>
      <c r="I254" s="112">
        <f t="shared" si="75"/>
        <v>20464.36</v>
      </c>
    </row>
    <row r="255" spans="1:9" s="21" customFormat="1" ht="41.25" customHeight="1" x14ac:dyDescent="0.25">
      <c r="A255" s="60" t="s">
        <v>347</v>
      </c>
      <c r="B255" s="43">
        <v>961</v>
      </c>
      <c r="C255" s="41" t="s">
        <v>148</v>
      </c>
      <c r="D255" s="41" t="s">
        <v>77</v>
      </c>
      <c r="E255" s="41" t="s">
        <v>63</v>
      </c>
      <c r="F255" s="41" t="s">
        <v>101</v>
      </c>
      <c r="G255" s="113">
        <f>G256+G259</f>
        <v>7640</v>
      </c>
      <c r="H255" s="113">
        <f t="shared" ref="H255:I255" si="76">H256+H259</f>
        <v>5000</v>
      </c>
      <c r="I255" s="113">
        <f t="shared" si="76"/>
        <v>5000</v>
      </c>
    </row>
    <row r="256" spans="1:9" s="21" customFormat="1" ht="26.25" customHeight="1" x14ac:dyDescent="0.25">
      <c r="A256" s="92" t="s">
        <v>64</v>
      </c>
      <c r="B256" s="37">
        <v>961</v>
      </c>
      <c r="C256" s="39" t="s">
        <v>148</v>
      </c>
      <c r="D256" s="39" t="s">
        <v>77</v>
      </c>
      <c r="E256" s="39" t="s">
        <v>65</v>
      </c>
      <c r="F256" s="39" t="s">
        <v>101</v>
      </c>
      <c r="G256" s="114">
        <f>G257</f>
        <v>5456</v>
      </c>
      <c r="H256" s="114">
        <f t="shared" ref="H256:I256" si="77">H257</f>
        <v>5000</v>
      </c>
      <c r="I256" s="114">
        <f t="shared" si="77"/>
        <v>5000</v>
      </c>
    </row>
    <row r="257" spans="1:9" s="21" customFormat="1" ht="27" customHeight="1" x14ac:dyDescent="0.25">
      <c r="A257" s="6" t="s">
        <v>37</v>
      </c>
      <c r="B257" s="35">
        <v>961</v>
      </c>
      <c r="C257" s="34" t="s">
        <v>148</v>
      </c>
      <c r="D257" s="34" t="s">
        <v>77</v>
      </c>
      <c r="E257" s="34" t="s">
        <v>65</v>
      </c>
      <c r="F257" s="34" t="s">
        <v>127</v>
      </c>
      <c r="G257" s="111">
        <f>G258</f>
        <v>5456</v>
      </c>
      <c r="H257" s="111">
        <f t="shared" ref="H257:I257" si="78">H258</f>
        <v>5000</v>
      </c>
      <c r="I257" s="111">
        <f t="shared" si="78"/>
        <v>5000</v>
      </c>
    </row>
    <row r="258" spans="1:9" s="21" customFormat="1" ht="27" customHeight="1" x14ac:dyDescent="0.25">
      <c r="A258" s="33" t="s">
        <v>154</v>
      </c>
      <c r="B258" s="35">
        <v>961</v>
      </c>
      <c r="C258" s="34" t="s">
        <v>148</v>
      </c>
      <c r="D258" s="34" t="s">
        <v>77</v>
      </c>
      <c r="E258" s="34" t="s">
        <v>65</v>
      </c>
      <c r="F258" s="35">
        <v>240</v>
      </c>
      <c r="G258" s="178">
        <v>5456</v>
      </c>
      <c r="H258" s="188">
        <v>5000</v>
      </c>
      <c r="I258" s="188">
        <v>5000</v>
      </c>
    </row>
    <row r="259" spans="1:9" s="21" customFormat="1" ht="39.75" customHeight="1" x14ac:dyDescent="0.25">
      <c r="A259" s="38" t="s">
        <v>428</v>
      </c>
      <c r="B259" s="37">
        <v>961</v>
      </c>
      <c r="C259" s="39" t="s">
        <v>148</v>
      </c>
      <c r="D259" s="39" t="s">
        <v>77</v>
      </c>
      <c r="E259" s="39" t="s">
        <v>429</v>
      </c>
      <c r="F259" s="37" t="s">
        <v>101</v>
      </c>
      <c r="G259" s="177">
        <f>G260</f>
        <v>2184</v>
      </c>
      <c r="H259" s="177">
        <f t="shared" ref="H259:I259" si="79">H260</f>
        <v>0</v>
      </c>
      <c r="I259" s="177">
        <f t="shared" si="79"/>
        <v>0</v>
      </c>
    </row>
    <row r="260" spans="1:9" s="21" customFormat="1" ht="27" customHeight="1" x14ac:dyDescent="0.25">
      <c r="A260" s="33" t="s">
        <v>37</v>
      </c>
      <c r="B260" s="35">
        <v>961</v>
      </c>
      <c r="C260" s="34" t="s">
        <v>148</v>
      </c>
      <c r="D260" s="34" t="s">
        <v>77</v>
      </c>
      <c r="E260" s="34" t="s">
        <v>429</v>
      </c>
      <c r="F260" s="35" t="s">
        <v>127</v>
      </c>
      <c r="G260" s="178">
        <f>G261</f>
        <v>2184</v>
      </c>
      <c r="H260" s="178">
        <f t="shared" ref="H260:I260" si="80">H261</f>
        <v>0</v>
      </c>
      <c r="I260" s="178">
        <f t="shared" si="80"/>
        <v>0</v>
      </c>
    </row>
    <row r="261" spans="1:9" s="21" customFormat="1" ht="27" customHeight="1" x14ac:dyDescent="0.25">
      <c r="A261" s="33" t="s">
        <v>154</v>
      </c>
      <c r="B261" s="35">
        <v>961</v>
      </c>
      <c r="C261" s="34" t="s">
        <v>148</v>
      </c>
      <c r="D261" s="34" t="s">
        <v>77</v>
      </c>
      <c r="E261" s="34" t="s">
        <v>429</v>
      </c>
      <c r="F261" s="35">
        <v>240</v>
      </c>
      <c r="G261" s="178">
        <v>2184</v>
      </c>
      <c r="H261" s="188">
        <v>0</v>
      </c>
      <c r="I261" s="188">
        <v>0</v>
      </c>
    </row>
    <row r="262" spans="1:9" s="21" customFormat="1" ht="39" x14ac:dyDescent="0.25">
      <c r="A262" s="42" t="s">
        <v>437</v>
      </c>
      <c r="B262" s="43">
        <v>961</v>
      </c>
      <c r="C262" s="41" t="s">
        <v>148</v>
      </c>
      <c r="D262" s="41" t="s">
        <v>77</v>
      </c>
      <c r="E262" s="41" t="s">
        <v>47</v>
      </c>
      <c r="F262" s="41" t="s">
        <v>101</v>
      </c>
      <c r="G262" s="113">
        <f>G263+G266</f>
        <v>15464.36</v>
      </c>
      <c r="H262" s="113">
        <f t="shared" ref="H262:I262" si="81">H263+H266</f>
        <v>15464.36</v>
      </c>
      <c r="I262" s="113">
        <f t="shared" si="81"/>
        <v>15464.36</v>
      </c>
    </row>
    <row r="263" spans="1:9" s="19" customFormat="1" ht="27.75" customHeight="1" x14ac:dyDescent="0.2">
      <c r="A263" s="38" t="s">
        <v>390</v>
      </c>
      <c r="B263" s="37">
        <v>961</v>
      </c>
      <c r="C263" s="39" t="s">
        <v>148</v>
      </c>
      <c r="D263" s="39" t="s">
        <v>77</v>
      </c>
      <c r="E263" s="39" t="s">
        <v>391</v>
      </c>
      <c r="F263" s="39" t="s">
        <v>101</v>
      </c>
      <c r="G263" s="177">
        <f>G264</f>
        <v>14464.36</v>
      </c>
      <c r="H263" s="177">
        <f t="shared" ref="H263:I263" si="82">H264</f>
        <v>14464.36</v>
      </c>
      <c r="I263" s="177">
        <f t="shared" si="82"/>
        <v>14464.36</v>
      </c>
    </row>
    <row r="264" spans="1:9" s="21" customFormat="1" ht="26.25" x14ac:dyDescent="0.25">
      <c r="A264" s="38" t="s">
        <v>45</v>
      </c>
      <c r="B264" s="37">
        <v>961</v>
      </c>
      <c r="C264" s="39" t="s">
        <v>148</v>
      </c>
      <c r="D264" s="39" t="s">
        <v>77</v>
      </c>
      <c r="E264" s="39" t="s">
        <v>391</v>
      </c>
      <c r="F264" s="39" t="s">
        <v>127</v>
      </c>
      <c r="G264" s="114">
        <f>G265</f>
        <v>14464.36</v>
      </c>
      <c r="H264" s="114">
        <f t="shared" ref="H264:I264" si="83">H265</f>
        <v>14464.36</v>
      </c>
      <c r="I264" s="114">
        <f t="shared" si="83"/>
        <v>14464.36</v>
      </c>
    </row>
    <row r="265" spans="1:9" s="21" customFormat="1" ht="26.25" x14ac:dyDescent="0.25">
      <c r="A265" s="33" t="s">
        <v>154</v>
      </c>
      <c r="B265" s="35">
        <v>961</v>
      </c>
      <c r="C265" s="34" t="s">
        <v>148</v>
      </c>
      <c r="D265" s="34" t="s">
        <v>77</v>
      </c>
      <c r="E265" s="34" t="s">
        <v>391</v>
      </c>
      <c r="F265" s="34">
        <v>240</v>
      </c>
      <c r="G265" s="111">
        <v>14464.36</v>
      </c>
      <c r="H265" s="115">
        <v>14464.36</v>
      </c>
      <c r="I265" s="115">
        <v>14464.36</v>
      </c>
    </row>
    <row r="266" spans="1:9" s="21" customFormat="1" ht="17.25" customHeight="1" x14ac:dyDescent="0.25">
      <c r="A266" s="38" t="s">
        <v>392</v>
      </c>
      <c r="B266" s="37">
        <v>961</v>
      </c>
      <c r="C266" s="39" t="s">
        <v>148</v>
      </c>
      <c r="D266" s="39" t="s">
        <v>77</v>
      </c>
      <c r="E266" s="39" t="s">
        <v>393</v>
      </c>
      <c r="F266" s="37" t="s">
        <v>101</v>
      </c>
      <c r="G266" s="114">
        <f>G267</f>
        <v>1000</v>
      </c>
      <c r="H266" s="114">
        <f t="shared" ref="H266:I266" si="84">H267</f>
        <v>1000</v>
      </c>
      <c r="I266" s="114">
        <f t="shared" si="84"/>
        <v>1000</v>
      </c>
    </row>
    <row r="267" spans="1:9" s="20" customFormat="1" ht="25.5" x14ac:dyDescent="0.2">
      <c r="A267" s="33" t="s">
        <v>45</v>
      </c>
      <c r="B267" s="35">
        <v>961</v>
      </c>
      <c r="C267" s="34" t="s">
        <v>148</v>
      </c>
      <c r="D267" s="34" t="s">
        <v>77</v>
      </c>
      <c r="E267" s="34" t="s">
        <v>393</v>
      </c>
      <c r="F267" s="34" t="s">
        <v>127</v>
      </c>
      <c r="G267" s="111">
        <f>G268</f>
        <v>1000</v>
      </c>
      <c r="H267" s="111">
        <f t="shared" ref="H267:I267" si="85">H268</f>
        <v>1000</v>
      </c>
      <c r="I267" s="111">
        <f t="shared" si="85"/>
        <v>1000</v>
      </c>
    </row>
    <row r="268" spans="1:9" s="21" customFormat="1" ht="26.25" x14ac:dyDescent="0.25">
      <c r="A268" s="33" t="s">
        <v>154</v>
      </c>
      <c r="B268" s="35">
        <v>961</v>
      </c>
      <c r="C268" s="34" t="s">
        <v>148</v>
      </c>
      <c r="D268" s="34" t="s">
        <v>77</v>
      </c>
      <c r="E268" s="34" t="s">
        <v>393</v>
      </c>
      <c r="F268" s="34">
        <v>240</v>
      </c>
      <c r="G268" s="111">
        <v>1000</v>
      </c>
      <c r="H268" s="115">
        <v>1000</v>
      </c>
      <c r="I268" s="115">
        <v>1000</v>
      </c>
    </row>
    <row r="269" spans="1:9" s="21" customFormat="1" ht="27" x14ac:dyDescent="0.25">
      <c r="A269" s="53" t="s">
        <v>194</v>
      </c>
      <c r="B269" s="44">
        <v>961</v>
      </c>
      <c r="C269" s="48" t="s">
        <v>148</v>
      </c>
      <c r="D269" s="48" t="s">
        <v>148</v>
      </c>
      <c r="E269" s="48" t="s">
        <v>205</v>
      </c>
      <c r="F269" s="48" t="s">
        <v>101</v>
      </c>
      <c r="G269" s="112">
        <f>G270+G277</f>
        <v>11972.02</v>
      </c>
      <c r="H269" s="112">
        <f>H270+H277</f>
        <v>11855.02</v>
      </c>
      <c r="I269" s="112">
        <f>I270+I277</f>
        <v>12329.021000000001</v>
      </c>
    </row>
    <row r="270" spans="1:9" s="21" customFormat="1" ht="51.75" x14ac:dyDescent="0.25">
      <c r="A270" s="183" t="s">
        <v>436</v>
      </c>
      <c r="B270" s="44">
        <v>961</v>
      </c>
      <c r="C270" s="48" t="s">
        <v>148</v>
      </c>
      <c r="D270" s="48" t="s">
        <v>148</v>
      </c>
      <c r="E270" s="41" t="s">
        <v>230</v>
      </c>
      <c r="F270" s="48" t="s">
        <v>101</v>
      </c>
      <c r="G270" s="112">
        <f t="shared" ref="G270:I273" si="86">G271</f>
        <v>11972</v>
      </c>
      <c r="H270" s="112">
        <f t="shared" si="86"/>
        <v>11855</v>
      </c>
      <c r="I270" s="112">
        <f t="shared" si="86"/>
        <v>12329</v>
      </c>
    </row>
    <row r="271" spans="1:9" s="21" customFormat="1" ht="57.75" customHeight="1" x14ac:dyDescent="0.25">
      <c r="A271" s="99" t="s">
        <v>349</v>
      </c>
      <c r="B271" s="44">
        <v>961</v>
      </c>
      <c r="C271" s="48" t="s">
        <v>148</v>
      </c>
      <c r="D271" s="48" t="s">
        <v>148</v>
      </c>
      <c r="E271" s="48" t="s">
        <v>293</v>
      </c>
      <c r="F271" s="48" t="s">
        <v>101</v>
      </c>
      <c r="G271" s="112">
        <f t="shared" si="86"/>
        <v>11972</v>
      </c>
      <c r="H271" s="112">
        <f t="shared" si="86"/>
        <v>11855</v>
      </c>
      <c r="I271" s="112">
        <f t="shared" si="86"/>
        <v>12329</v>
      </c>
    </row>
    <row r="272" spans="1:9" s="21" customFormat="1" ht="26.25" x14ac:dyDescent="0.25">
      <c r="A272" s="16" t="s">
        <v>138</v>
      </c>
      <c r="B272" s="37">
        <v>961</v>
      </c>
      <c r="C272" s="39" t="s">
        <v>148</v>
      </c>
      <c r="D272" s="39" t="s">
        <v>148</v>
      </c>
      <c r="E272" s="18" t="s">
        <v>231</v>
      </c>
      <c r="F272" s="39" t="s">
        <v>101</v>
      </c>
      <c r="G272" s="114">
        <f>G273+G275</f>
        <v>11972</v>
      </c>
      <c r="H272" s="114">
        <f>H273+H275</f>
        <v>11855</v>
      </c>
      <c r="I272" s="114">
        <f>I273+I275</f>
        <v>12329</v>
      </c>
    </row>
    <row r="273" spans="1:9" s="21" customFormat="1" ht="51.75" x14ac:dyDescent="0.25">
      <c r="A273" s="6" t="s">
        <v>130</v>
      </c>
      <c r="B273" s="35">
        <v>961</v>
      </c>
      <c r="C273" s="34" t="s">
        <v>148</v>
      </c>
      <c r="D273" s="34" t="s">
        <v>148</v>
      </c>
      <c r="E273" s="8" t="s">
        <v>231</v>
      </c>
      <c r="F273" s="34" t="s">
        <v>131</v>
      </c>
      <c r="G273" s="178">
        <f t="shared" si="86"/>
        <v>11512</v>
      </c>
      <c r="H273" s="178">
        <f t="shared" si="86"/>
        <v>11855</v>
      </c>
      <c r="I273" s="178">
        <f t="shared" si="86"/>
        <v>12329</v>
      </c>
    </row>
    <row r="274" spans="1:9" s="21" customFormat="1" ht="26.25" x14ac:dyDescent="0.25">
      <c r="A274" s="6" t="s">
        <v>153</v>
      </c>
      <c r="B274" s="35">
        <v>961</v>
      </c>
      <c r="C274" s="34" t="s">
        <v>148</v>
      </c>
      <c r="D274" s="34" t="s">
        <v>148</v>
      </c>
      <c r="E274" s="8" t="s">
        <v>231</v>
      </c>
      <c r="F274" s="34" t="s">
        <v>152</v>
      </c>
      <c r="G274" s="178">
        <v>11512</v>
      </c>
      <c r="H274" s="178">
        <v>11855</v>
      </c>
      <c r="I274" s="178">
        <v>12329</v>
      </c>
    </row>
    <row r="275" spans="1:9" s="21" customFormat="1" ht="26.25" x14ac:dyDescent="0.25">
      <c r="A275" s="6" t="s">
        <v>37</v>
      </c>
      <c r="B275" s="35">
        <v>961</v>
      </c>
      <c r="C275" s="34" t="s">
        <v>148</v>
      </c>
      <c r="D275" s="34" t="s">
        <v>148</v>
      </c>
      <c r="E275" s="8" t="s">
        <v>231</v>
      </c>
      <c r="F275" s="34" t="s">
        <v>127</v>
      </c>
      <c r="G275" s="178">
        <f>G276</f>
        <v>460</v>
      </c>
      <c r="H275" s="178">
        <f>H276</f>
        <v>0</v>
      </c>
      <c r="I275" s="178">
        <f>I276</f>
        <v>0</v>
      </c>
    </row>
    <row r="276" spans="1:9" s="21" customFormat="1" ht="26.25" x14ac:dyDescent="0.25">
      <c r="A276" s="33" t="s">
        <v>154</v>
      </c>
      <c r="B276" s="35">
        <v>961</v>
      </c>
      <c r="C276" s="34" t="s">
        <v>148</v>
      </c>
      <c r="D276" s="34" t="s">
        <v>148</v>
      </c>
      <c r="E276" s="8" t="s">
        <v>231</v>
      </c>
      <c r="F276" s="35">
        <v>240</v>
      </c>
      <c r="G276" s="178">
        <v>460</v>
      </c>
      <c r="H276" s="188">
        <v>0</v>
      </c>
      <c r="I276" s="188">
        <v>0</v>
      </c>
    </row>
    <row r="277" spans="1:9" s="21" customFormat="1" ht="26.25" x14ac:dyDescent="0.25">
      <c r="A277" s="42" t="s">
        <v>187</v>
      </c>
      <c r="B277" s="43">
        <v>961</v>
      </c>
      <c r="C277" s="41" t="s">
        <v>148</v>
      </c>
      <c r="D277" s="41" t="s">
        <v>148</v>
      </c>
      <c r="E277" s="41" t="s">
        <v>232</v>
      </c>
      <c r="F277" s="41" t="s">
        <v>101</v>
      </c>
      <c r="G277" s="113">
        <f>G279</f>
        <v>0.02</v>
      </c>
      <c r="H277" s="125">
        <f>H279</f>
        <v>0.02</v>
      </c>
      <c r="I277" s="125">
        <f>I279</f>
        <v>2.1000000000000001E-2</v>
      </c>
    </row>
    <row r="278" spans="1:9" s="21" customFormat="1" ht="26.25" x14ac:dyDescent="0.25">
      <c r="A278" s="6" t="s">
        <v>294</v>
      </c>
      <c r="B278" s="35">
        <v>961</v>
      </c>
      <c r="C278" s="34" t="s">
        <v>148</v>
      </c>
      <c r="D278" s="34" t="s">
        <v>148</v>
      </c>
      <c r="E278" s="34" t="s">
        <v>233</v>
      </c>
      <c r="F278" s="34" t="s">
        <v>101</v>
      </c>
      <c r="G278" s="111">
        <f>G279</f>
        <v>0.02</v>
      </c>
      <c r="H278" s="111">
        <f>H279</f>
        <v>0.02</v>
      </c>
      <c r="I278" s="111">
        <f>I279</f>
        <v>2.1000000000000001E-2</v>
      </c>
    </row>
    <row r="279" spans="1:9" s="21" customFormat="1" ht="39.75" customHeight="1" x14ac:dyDescent="0.25">
      <c r="A279" s="38" t="s">
        <v>147</v>
      </c>
      <c r="B279" s="37">
        <v>961</v>
      </c>
      <c r="C279" s="39" t="s">
        <v>148</v>
      </c>
      <c r="D279" s="18" t="s">
        <v>148</v>
      </c>
      <c r="E279" s="39" t="s">
        <v>234</v>
      </c>
      <c r="F279" s="39" t="s">
        <v>101</v>
      </c>
      <c r="G279" s="114">
        <f>G280+G282</f>
        <v>0.02</v>
      </c>
      <c r="H279" s="114">
        <f>H280+H282</f>
        <v>0.02</v>
      </c>
      <c r="I279" s="114">
        <f>I280+I282</f>
        <v>2.1000000000000001E-2</v>
      </c>
    </row>
    <row r="280" spans="1:9" s="21" customFormat="1" ht="26.25" x14ac:dyDescent="0.25">
      <c r="A280" s="6" t="s">
        <v>37</v>
      </c>
      <c r="B280" s="35">
        <v>961</v>
      </c>
      <c r="C280" s="34" t="s">
        <v>148</v>
      </c>
      <c r="D280" s="8" t="s">
        <v>148</v>
      </c>
      <c r="E280" s="34" t="s">
        <v>234</v>
      </c>
      <c r="F280" s="34" t="s">
        <v>127</v>
      </c>
      <c r="G280" s="111">
        <f>G281</f>
        <v>0.02</v>
      </c>
      <c r="H280" s="111">
        <f>H281</f>
        <v>0.02</v>
      </c>
      <c r="I280" s="111">
        <f>I281</f>
        <v>2.1000000000000001E-2</v>
      </c>
    </row>
    <row r="281" spans="1:9" s="21" customFormat="1" ht="26.25" x14ac:dyDescent="0.25">
      <c r="A281" s="33" t="s">
        <v>154</v>
      </c>
      <c r="B281" s="35">
        <v>961</v>
      </c>
      <c r="C281" s="34" t="s">
        <v>148</v>
      </c>
      <c r="D281" s="8" t="s">
        <v>148</v>
      </c>
      <c r="E281" s="34" t="s">
        <v>234</v>
      </c>
      <c r="F281" s="35">
        <v>240</v>
      </c>
      <c r="G281" s="111">
        <v>0.02</v>
      </c>
      <c r="H281" s="111">
        <v>0.02</v>
      </c>
      <c r="I281" s="111">
        <v>2.1000000000000001E-2</v>
      </c>
    </row>
    <row r="282" spans="1:9" s="21" customFormat="1" ht="26.25" x14ac:dyDescent="0.25">
      <c r="A282" s="6" t="s">
        <v>37</v>
      </c>
      <c r="B282" s="35">
        <v>961</v>
      </c>
      <c r="C282" s="34" t="s">
        <v>148</v>
      </c>
      <c r="D282" s="8" t="s">
        <v>148</v>
      </c>
      <c r="E282" s="34" t="s">
        <v>234</v>
      </c>
      <c r="F282" s="35">
        <v>200</v>
      </c>
      <c r="G282" s="111">
        <f>G283</f>
        <v>0</v>
      </c>
      <c r="H282" s="111">
        <f>H283</f>
        <v>0</v>
      </c>
      <c r="I282" s="111">
        <f>I283</f>
        <v>0</v>
      </c>
    </row>
    <row r="283" spans="1:9" s="21" customFormat="1" ht="26.25" x14ac:dyDescent="0.25">
      <c r="A283" s="6" t="s">
        <v>154</v>
      </c>
      <c r="B283" s="7">
        <v>961</v>
      </c>
      <c r="C283" s="34" t="s">
        <v>148</v>
      </c>
      <c r="D283" s="8" t="s">
        <v>148</v>
      </c>
      <c r="E283" s="34" t="s">
        <v>234</v>
      </c>
      <c r="F283" s="7">
        <v>240</v>
      </c>
      <c r="G283" s="107">
        <v>0</v>
      </c>
      <c r="H283" s="107">
        <v>0</v>
      </c>
      <c r="I283" s="107">
        <v>0</v>
      </c>
    </row>
    <row r="284" spans="1:9" x14ac:dyDescent="0.2">
      <c r="A284" s="4" t="s">
        <v>96</v>
      </c>
      <c r="B284" s="9">
        <v>961</v>
      </c>
      <c r="C284" s="9">
        <v>10</v>
      </c>
      <c r="D284" s="5" t="s">
        <v>72</v>
      </c>
      <c r="E284" s="5" t="s">
        <v>220</v>
      </c>
      <c r="F284" s="5" t="s">
        <v>101</v>
      </c>
      <c r="G284" s="108">
        <f>G285+G291</f>
        <v>113887.27800000001</v>
      </c>
      <c r="H284" s="108">
        <f t="shared" ref="H284:I284" si="87">H285+H291</f>
        <v>102566.158</v>
      </c>
      <c r="I284" s="108">
        <f t="shared" si="87"/>
        <v>103915.83200000001</v>
      </c>
    </row>
    <row r="285" spans="1:9" ht="13.5" x14ac:dyDescent="0.25">
      <c r="A285" s="13" t="s">
        <v>97</v>
      </c>
      <c r="B285" s="14">
        <v>961</v>
      </c>
      <c r="C285" s="14">
        <v>10</v>
      </c>
      <c r="D285" s="15" t="s">
        <v>71</v>
      </c>
      <c r="E285" s="15" t="s">
        <v>220</v>
      </c>
      <c r="F285" s="15" t="s">
        <v>101</v>
      </c>
      <c r="G285" s="109">
        <f t="shared" ref="G285:I289" si="88">G286</f>
        <v>3494</v>
      </c>
      <c r="H285" s="109">
        <f t="shared" si="88"/>
        <v>3598</v>
      </c>
      <c r="I285" s="109">
        <f t="shared" si="88"/>
        <v>3634</v>
      </c>
    </row>
    <row r="286" spans="1:9" ht="25.5" x14ac:dyDescent="0.2">
      <c r="A286" s="6" t="s">
        <v>187</v>
      </c>
      <c r="B286" s="7">
        <v>961</v>
      </c>
      <c r="C286" s="7">
        <v>10</v>
      </c>
      <c r="D286" s="8" t="s">
        <v>71</v>
      </c>
      <c r="E286" s="88" t="s">
        <v>213</v>
      </c>
      <c r="F286" s="8" t="s">
        <v>101</v>
      </c>
      <c r="G286" s="107">
        <f t="shared" si="88"/>
        <v>3494</v>
      </c>
      <c r="H286" s="107">
        <f t="shared" si="88"/>
        <v>3598</v>
      </c>
      <c r="I286" s="107">
        <f t="shared" si="88"/>
        <v>3634</v>
      </c>
    </row>
    <row r="287" spans="1:9" ht="25.5" x14ac:dyDescent="0.2">
      <c r="A287" s="6" t="s">
        <v>294</v>
      </c>
      <c r="B287" s="7">
        <v>961</v>
      </c>
      <c r="C287" s="7">
        <v>10</v>
      </c>
      <c r="D287" s="8" t="s">
        <v>71</v>
      </c>
      <c r="E287" s="88" t="s">
        <v>214</v>
      </c>
      <c r="F287" s="8" t="s">
        <v>101</v>
      </c>
      <c r="G287" s="107">
        <f t="shared" si="88"/>
        <v>3494</v>
      </c>
      <c r="H287" s="107">
        <f t="shared" si="88"/>
        <v>3598</v>
      </c>
      <c r="I287" s="107">
        <f t="shared" si="88"/>
        <v>3634</v>
      </c>
    </row>
    <row r="288" spans="1:9" s="19" customFormat="1" ht="38.25" x14ac:dyDescent="0.2">
      <c r="A288" s="16" t="s">
        <v>140</v>
      </c>
      <c r="B288" s="17">
        <v>961</v>
      </c>
      <c r="C288" s="17">
        <v>10</v>
      </c>
      <c r="D288" s="18" t="s">
        <v>71</v>
      </c>
      <c r="E288" s="89" t="s">
        <v>235</v>
      </c>
      <c r="F288" s="18" t="s">
        <v>101</v>
      </c>
      <c r="G288" s="110">
        <f t="shared" si="88"/>
        <v>3494</v>
      </c>
      <c r="H288" s="110">
        <f t="shared" si="88"/>
        <v>3598</v>
      </c>
      <c r="I288" s="110">
        <f t="shared" si="88"/>
        <v>3634</v>
      </c>
    </row>
    <row r="289" spans="1:9" x14ac:dyDescent="0.2">
      <c r="A289" s="6" t="s">
        <v>132</v>
      </c>
      <c r="B289" s="7">
        <v>961</v>
      </c>
      <c r="C289" s="7">
        <v>10</v>
      </c>
      <c r="D289" s="8" t="s">
        <v>71</v>
      </c>
      <c r="E289" s="88" t="s">
        <v>235</v>
      </c>
      <c r="F289" s="8" t="s">
        <v>133</v>
      </c>
      <c r="G289" s="107">
        <f t="shared" si="88"/>
        <v>3494</v>
      </c>
      <c r="H289" s="107">
        <f t="shared" si="88"/>
        <v>3598</v>
      </c>
      <c r="I289" s="107">
        <f t="shared" si="88"/>
        <v>3634</v>
      </c>
    </row>
    <row r="290" spans="1:9" x14ac:dyDescent="0.2">
      <c r="A290" s="6" t="s">
        <v>162</v>
      </c>
      <c r="B290" s="7">
        <v>961</v>
      </c>
      <c r="C290" s="7">
        <v>10</v>
      </c>
      <c r="D290" s="8" t="s">
        <v>71</v>
      </c>
      <c r="E290" s="88" t="s">
        <v>235</v>
      </c>
      <c r="F290" s="7">
        <v>310</v>
      </c>
      <c r="G290" s="178">
        <v>3494</v>
      </c>
      <c r="H290" s="178">
        <v>3598</v>
      </c>
      <c r="I290" s="178">
        <v>3634</v>
      </c>
    </row>
    <row r="291" spans="1:9" ht="13.5" x14ac:dyDescent="0.25">
      <c r="A291" s="73" t="s">
        <v>113</v>
      </c>
      <c r="B291" s="44">
        <v>961</v>
      </c>
      <c r="C291" s="44">
        <v>10</v>
      </c>
      <c r="D291" s="48" t="s">
        <v>79</v>
      </c>
      <c r="E291" s="48" t="s">
        <v>220</v>
      </c>
      <c r="F291" s="48" t="s">
        <v>101</v>
      </c>
      <c r="G291" s="154">
        <f>G292+G297</f>
        <v>110393.27800000001</v>
      </c>
      <c r="H291" s="154">
        <f>H297</f>
        <v>98968.157999999996</v>
      </c>
      <c r="I291" s="154">
        <f>I297</f>
        <v>100281.83200000001</v>
      </c>
    </row>
    <row r="292" spans="1:9" ht="38.25" x14ac:dyDescent="0.2">
      <c r="A292" s="42" t="s">
        <v>453</v>
      </c>
      <c r="B292" s="43">
        <v>961</v>
      </c>
      <c r="C292" s="43">
        <v>10</v>
      </c>
      <c r="D292" s="41" t="s">
        <v>79</v>
      </c>
      <c r="E292" s="41" t="s">
        <v>226</v>
      </c>
      <c r="F292" s="41" t="s">
        <v>101</v>
      </c>
      <c r="G292" s="194">
        <f>G293</f>
        <v>3120</v>
      </c>
      <c r="H292" s="194">
        <f t="shared" ref="H292:I294" si="89">H293</f>
        <v>0</v>
      </c>
      <c r="I292" s="194">
        <f t="shared" si="89"/>
        <v>0</v>
      </c>
    </row>
    <row r="293" spans="1:9" ht="67.5" x14ac:dyDescent="0.25">
      <c r="A293" s="73" t="s">
        <v>58</v>
      </c>
      <c r="B293" s="44">
        <v>961</v>
      </c>
      <c r="C293" s="44">
        <v>10</v>
      </c>
      <c r="D293" s="48" t="s">
        <v>79</v>
      </c>
      <c r="E293" s="48" t="s">
        <v>284</v>
      </c>
      <c r="F293" s="48" t="s">
        <v>101</v>
      </c>
      <c r="G293" s="154">
        <f>G294</f>
        <v>3120</v>
      </c>
      <c r="H293" s="154">
        <f t="shared" si="89"/>
        <v>0</v>
      </c>
      <c r="I293" s="154">
        <f t="shared" si="89"/>
        <v>0</v>
      </c>
    </row>
    <row r="294" spans="1:9" ht="55.5" customHeight="1" x14ac:dyDescent="0.2">
      <c r="A294" s="38" t="s">
        <v>406</v>
      </c>
      <c r="B294" s="37">
        <v>961</v>
      </c>
      <c r="C294" s="37">
        <v>10</v>
      </c>
      <c r="D294" s="39" t="s">
        <v>79</v>
      </c>
      <c r="E294" s="39" t="s">
        <v>389</v>
      </c>
      <c r="F294" s="39" t="s">
        <v>101</v>
      </c>
      <c r="G294" s="143">
        <f>G295</f>
        <v>3120</v>
      </c>
      <c r="H294" s="143">
        <f t="shared" si="89"/>
        <v>0</v>
      </c>
      <c r="I294" s="143">
        <f t="shared" si="89"/>
        <v>0</v>
      </c>
    </row>
    <row r="295" spans="1:9" ht="15.75" customHeight="1" x14ac:dyDescent="0.2">
      <c r="A295" s="33" t="s">
        <v>132</v>
      </c>
      <c r="B295" s="35">
        <v>961</v>
      </c>
      <c r="C295" s="35">
        <v>10</v>
      </c>
      <c r="D295" s="34" t="s">
        <v>79</v>
      </c>
      <c r="E295" s="34" t="s">
        <v>389</v>
      </c>
      <c r="F295" s="34">
        <v>300</v>
      </c>
      <c r="G295" s="147">
        <f>G296</f>
        <v>3120</v>
      </c>
      <c r="H295" s="147">
        <f t="shared" ref="H295:I295" si="90">H296</f>
        <v>0</v>
      </c>
      <c r="I295" s="147">
        <f t="shared" si="90"/>
        <v>0</v>
      </c>
    </row>
    <row r="296" spans="1:9" ht="27" customHeight="1" x14ac:dyDescent="0.2">
      <c r="A296" s="33" t="s">
        <v>332</v>
      </c>
      <c r="B296" s="35">
        <v>961</v>
      </c>
      <c r="C296" s="35">
        <v>10</v>
      </c>
      <c r="D296" s="34" t="s">
        <v>79</v>
      </c>
      <c r="E296" s="34" t="s">
        <v>389</v>
      </c>
      <c r="F296" s="34">
        <v>320</v>
      </c>
      <c r="G296" s="147">
        <v>3120</v>
      </c>
      <c r="H296" s="147">
        <v>0</v>
      </c>
      <c r="I296" s="147">
        <v>0</v>
      </c>
    </row>
    <row r="297" spans="1:9" ht="25.5" x14ac:dyDescent="0.2">
      <c r="A297" s="33" t="s">
        <v>187</v>
      </c>
      <c r="B297" s="35">
        <v>961</v>
      </c>
      <c r="C297" s="35">
        <v>10</v>
      </c>
      <c r="D297" s="34" t="s">
        <v>79</v>
      </c>
      <c r="E297" s="96" t="s">
        <v>213</v>
      </c>
      <c r="F297" s="34" t="s">
        <v>101</v>
      </c>
      <c r="G297" s="111">
        <f t="shared" ref="G297:I297" si="91">G298</f>
        <v>107273.27800000001</v>
      </c>
      <c r="H297" s="111">
        <f t="shared" si="91"/>
        <v>98968.157999999996</v>
      </c>
      <c r="I297" s="111">
        <f t="shared" si="91"/>
        <v>100281.83200000001</v>
      </c>
    </row>
    <row r="298" spans="1:9" ht="25.5" x14ac:dyDescent="0.2">
      <c r="A298" s="144" t="s">
        <v>294</v>
      </c>
      <c r="B298" s="145">
        <v>961</v>
      </c>
      <c r="C298" s="145">
        <v>10</v>
      </c>
      <c r="D298" s="146" t="s">
        <v>79</v>
      </c>
      <c r="E298" s="158" t="s">
        <v>214</v>
      </c>
      <c r="F298" s="146" t="s">
        <v>101</v>
      </c>
      <c r="G298" s="147">
        <f>G299+G308+G305</f>
        <v>107273.27800000001</v>
      </c>
      <c r="H298" s="147">
        <f t="shared" ref="H298:I298" si="92">H299+H308+H305</f>
        <v>98968.157999999996</v>
      </c>
      <c r="I298" s="147">
        <f t="shared" si="92"/>
        <v>100281.83200000001</v>
      </c>
    </row>
    <row r="299" spans="1:9" s="19" customFormat="1" ht="51" x14ac:dyDescent="0.2">
      <c r="A299" s="16" t="s">
        <v>50</v>
      </c>
      <c r="B299" s="37">
        <v>961</v>
      </c>
      <c r="C299" s="37">
        <v>10</v>
      </c>
      <c r="D299" s="39" t="s">
        <v>79</v>
      </c>
      <c r="E299" s="88" t="s">
        <v>51</v>
      </c>
      <c r="F299" s="39" t="s">
        <v>101</v>
      </c>
      <c r="G299" s="143">
        <f>G302+G300</f>
        <v>37449.322</v>
      </c>
      <c r="H299" s="177">
        <f>H300+H302</f>
        <v>39961.998</v>
      </c>
      <c r="I299" s="143">
        <f t="shared" ref="I299" si="93">I302+I300</f>
        <v>41275.672000000006</v>
      </c>
    </row>
    <row r="300" spans="1:9" s="19" customFormat="1" ht="25.5" x14ac:dyDescent="0.2">
      <c r="A300" s="6" t="s">
        <v>37</v>
      </c>
      <c r="B300" s="35">
        <v>961</v>
      </c>
      <c r="C300" s="35">
        <v>10</v>
      </c>
      <c r="D300" s="34" t="s">
        <v>79</v>
      </c>
      <c r="E300" s="88" t="s">
        <v>51</v>
      </c>
      <c r="F300" s="8" t="s">
        <v>127</v>
      </c>
      <c r="G300" s="139">
        <f>G301</f>
        <v>599.322</v>
      </c>
      <c r="H300" s="187">
        <f>H301</f>
        <v>661.99800000000005</v>
      </c>
      <c r="I300" s="139">
        <f>I301</f>
        <v>715.95500000000004</v>
      </c>
    </row>
    <row r="301" spans="1:9" s="19" customFormat="1" ht="25.5" x14ac:dyDescent="0.2">
      <c r="A301" s="6" t="s">
        <v>154</v>
      </c>
      <c r="B301" s="35">
        <v>961</v>
      </c>
      <c r="C301" s="35">
        <v>10</v>
      </c>
      <c r="D301" s="34" t="s">
        <v>79</v>
      </c>
      <c r="E301" s="88" t="s">
        <v>51</v>
      </c>
      <c r="F301" s="8" t="s">
        <v>155</v>
      </c>
      <c r="G301" s="139">
        <v>599.322</v>
      </c>
      <c r="H301" s="177">
        <v>661.99800000000005</v>
      </c>
      <c r="I301" s="143">
        <v>715.95500000000004</v>
      </c>
    </row>
    <row r="302" spans="1:9" x14ac:dyDescent="0.2">
      <c r="A302" s="6" t="s">
        <v>132</v>
      </c>
      <c r="B302" s="35">
        <v>961</v>
      </c>
      <c r="C302" s="35">
        <v>10</v>
      </c>
      <c r="D302" s="34" t="s">
        <v>79</v>
      </c>
      <c r="E302" s="88" t="s">
        <v>51</v>
      </c>
      <c r="F302" s="35">
        <v>300</v>
      </c>
      <c r="G302" s="111">
        <f>G303+G304</f>
        <v>36850</v>
      </c>
      <c r="H302" s="178">
        <f>H303+H304</f>
        <v>39300</v>
      </c>
      <c r="I302" s="111">
        <f t="shared" ref="I302" si="94">I303+I304</f>
        <v>40559.717000000004</v>
      </c>
    </row>
    <row r="303" spans="1:9" x14ac:dyDescent="0.2">
      <c r="A303" s="6" t="s">
        <v>162</v>
      </c>
      <c r="B303" s="35">
        <v>961</v>
      </c>
      <c r="C303" s="35">
        <v>10</v>
      </c>
      <c r="D303" s="34" t="s">
        <v>79</v>
      </c>
      <c r="E303" s="88" t="s">
        <v>51</v>
      </c>
      <c r="F303" s="35">
        <v>310</v>
      </c>
      <c r="G303" s="139">
        <v>29850</v>
      </c>
      <c r="H303" s="178">
        <v>32300</v>
      </c>
      <c r="I303" s="111">
        <v>32559.717000000001</v>
      </c>
    </row>
    <row r="304" spans="1:9" ht="25.5" x14ac:dyDescent="0.2">
      <c r="A304" s="172" t="s">
        <v>332</v>
      </c>
      <c r="B304" s="35">
        <v>961</v>
      </c>
      <c r="C304" s="35">
        <v>10</v>
      </c>
      <c r="D304" s="34" t="s">
        <v>79</v>
      </c>
      <c r="E304" s="88" t="s">
        <v>51</v>
      </c>
      <c r="F304" s="35">
        <v>320</v>
      </c>
      <c r="G304" s="139">
        <v>7000</v>
      </c>
      <c r="H304" s="178">
        <v>7000</v>
      </c>
      <c r="I304" s="111">
        <v>8000</v>
      </c>
    </row>
    <row r="305" spans="1:9" ht="52.5" customHeight="1" x14ac:dyDescent="0.2">
      <c r="A305" s="140" t="s">
        <v>7</v>
      </c>
      <c r="B305" s="141">
        <v>961</v>
      </c>
      <c r="C305" s="141">
        <v>10</v>
      </c>
      <c r="D305" s="142" t="s">
        <v>79</v>
      </c>
      <c r="E305" s="161" t="s">
        <v>408</v>
      </c>
      <c r="F305" s="142" t="s">
        <v>101</v>
      </c>
      <c r="G305" s="187">
        <f>G306</f>
        <v>10817.796</v>
      </c>
      <c r="H305" s="187">
        <f t="shared" ref="H305:I305" si="95">H306</f>
        <v>0</v>
      </c>
      <c r="I305" s="187">
        <f t="shared" si="95"/>
        <v>0</v>
      </c>
    </row>
    <row r="306" spans="1:9" ht="25.5" x14ac:dyDescent="0.2">
      <c r="A306" s="144" t="s">
        <v>199</v>
      </c>
      <c r="B306" s="145">
        <v>961</v>
      </c>
      <c r="C306" s="145">
        <v>10</v>
      </c>
      <c r="D306" s="146" t="s">
        <v>79</v>
      </c>
      <c r="E306" s="158" t="s">
        <v>408</v>
      </c>
      <c r="F306" s="145">
        <v>400</v>
      </c>
      <c r="G306" s="187">
        <f>G307</f>
        <v>10817.796</v>
      </c>
      <c r="H306" s="187">
        <f t="shared" ref="H306:I306" si="96">H307</f>
        <v>0</v>
      </c>
      <c r="I306" s="187">
        <f t="shared" si="96"/>
        <v>0</v>
      </c>
    </row>
    <row r="307" spans="1:9" x14ac:dyDescent="0.2">
      <c r="A307" s="144" t="s">
        <v>202</v>
      </c>
      <c r="B307" s="145">
        <v>961</v>
      </c>
      <c r="C307" s="145">
        <v>10</v>
      </c>
      <c r="D307" s="146" t="s">
        <v>79</v>
      </c>
      <c r="E307" s="158" t="s">
        <v>408</v>
      </c>
      <c r="F307" s="145">
        <v>410</v>
      </c>
      <c r="G307" s="187">
        <v>10817.796</v>
      </c>
      <c r="H307" s="178">
        <v>0</v>
      </c>
      <c r="I307" s="178">
        <v>0</v>
      </c>
    </row>
    <row r="308" spans="1:9" s="19" customFormat="1" ht="52.5" customHeight="1" x14ac:dyDescent="0.2">
      <c r="A308" s="140" t="s">
        <v>6</v>
      </c>
      <c r="B308" s="141">
        <v>961</v>
      </c>
      <c r="C308" s="141">
        <v>10</v>
      </c>
      <c r="D308" s="142" t="s">
        <v>79</v>
      </c>
      <c r="E308" s="161" t="s">
        <v>41</v>
      </c>
      <c r="F308" s="142" t="s">
        <v>101</v>
      </c>
      <c r="G308" s="143">
        <f>G309+G311</f>
        <v>59006.16</v>
      </c>
      <c r="H308" s="114">
        <f>H311</f>
        <v>59006.16</v>
      </c>
      <c r="I308" s="114">
        <f>I311</f>
        <v>59006.16</v>
      </c>
    </row>
    <row r="309" spans="1:9" s="19" customFormat="1" ht="45.75" hidden="1" customHeight="1" x14ac:dyDescent="0.2">
      <c r="A309" s="144" t="s">
        <v>37</v>
      </c>
      <c r="B309" s="145">
        <v>961</v>
      </c>
      <c r="C309" s="145">
        <v>10</v>
      </c>
      <c r="D309" s="146" t="s">
        <v>79</v>
      </c>
      <c r="E309" s="158" t="s">
        <v>408</v>
      </c>
      <c r="F309" s="146" t="s">
        <v>127</v>
      </c>
      <c r="G309" s="147">
        <f>G310</f>
        <v>0</v>
      </c>
      <c r="H309" s="114"/>
      <c r="I309" s="114"/>
    </row>
    <row r="310" spans="1:9" s="19" customFormat="1" ht="45.75" hidden="1" customHeight="1" x14ac:dyDescent="0.2">
      <c r="A310" s="144" t="s">
        <v>154</v>
      </c>
      <c r="B310" s="145">
        <v>961</v>
      </c>
      <c r="C310" s="145">
        <v>10</v>
      </c>
      <c r="D310" s="146" t="s">
        <v>79</v>
      </c>
      <c r="E310" s="158" t="s">
        <v>41</v>
      </c>
      <c r="F310" s="146" t="s">
        <v>155</v>
      </c>
      <c r="G310" s="147">
        <v>0</v>
      </c>
      <c r="H310" s="114"/>
      <c r="I310" s="114"/>
    </row>
    <row r="311" spans="1:9" ht="25.5" x14ac:dyDescent="0.2">
      <c r="A311" s="144" t="s">
        <v>199</v>
      </c>
      <c r="B311" s="145">
        <v>961</v>
      </c>
      <c r="C311" s="145">
        <v>10</v>
      </c>
      <c r="D311" s="146" t="s">
        <v>79</v>
      </c>
      <c r="E311" s="158" t="s">
        <v>41</v>
      </c>
      <c r="F311" s="145">
        <v>400</v>
      </c>
      <c r="G311" s="147">
        <f>G312</f>
        <v>59006.16</v>
      </c>
      <c r="H311" s="111">
        <f>H312</f>
        <v>59006.16</v>
      </c>
      <c r="I311" s="111">
        <f>I312</f>
        <v>59006.16</v>
      </c>
    </row>
    <row r="312" spans="1:9" x14ac:dyDescent="0.2">
      <c r="A312" s="144" t="s">
        <v>202</v>
      </c>
      <c r="B312" s="145">
        <v>961</v>
      </c>
      <c r="C312" s="145">
        <v>10</v>
      </c>
      <c r="D312" s="146" t="s">
        <v>79</v>
      </c>
      <c r="E312" s="158" t="s">
        <v>41</v>
      </c>
      <c r="F312" s="145">
        <v>410</v>
      </c>
      <c r="G312" s="147">
        <v>59006.16</v>
      </c>
      <c r="H312" s="111">
        <v>59006.16</v>
      </c>
      <c r="I312" s="111">
        <v>59006.16</v>
      </c>
    </row>
    <row r="313" spans="1:9" s="21" customFormat="1" ht="13.5" x14ac:dyDescent="0.25">
      <c r="A313" s="101" t="s">
        <v>296</v>
      </c>
      <c r="B313" s="14">
        <v>961</v>
      </c>
      <c r="C313" s="14">
        <v>12</v>
      </c>
      <c r="D313" s="15" t="s">
        <v>72</v>
      </c>
      <c r="E313" s="102" t="s">
        <v>220</v>
      </c>
      <c r="F313" s="48" t="s">
        <v>101</v>
      </c>
      <c r="G313" s="109">
        <f t="shared" ref="G313:I318" si="97">G314</f>
        <v>3110</v>
      </c>
      <c r="H313" s="109">
        <f t="shared" si="97"/>
        <v>3120</v>
      </c>
      <c r="I313" s="109">
        <f t="shared" si="97"/>
        <v>3120</v>
      </c>
    </row>
    <row r="314" spans="1:9" s="21" customFormat="1" ht="13.5" x14ac:dyDescent="0.25">
      <c r="A314" s="101" t="s">
        <v>297</v>
      </c>
      <c r="B314" s="14">
        <v>961</v>
      </c>
      <c r="C314" s="14">
        <v>12</v>
      </c>
      <c r="D314" s="15" t="s">
        <v>85</v>
      </c>
      <c r="E314" s="15" t="s">
        <v>220</v>
      </c>
      <c r="F314" s="48" t="s">
        <v>101</v>
      </c>
      <c r="G314" s="109">
        <f t="shared" si="97"/>
        <v>3110</v>
      </c>
      <c r="H314" s="109">
        <f t="shared" si="97"/>
        <v>3120</v>
      </c>
      <c r="I314" s="109">
        <f t="shared" si="97"/>
        <v>3120</v>
      </c>
    </row>
    <row r="315" spans="1:9" ht="38.25" x14ac:dyDescent="0.2">
      <c r="A315" s="60" t="s">
        <v>452</v>
      </c>
      <c r="B315" s="9">
        <v>961</v>
      </c>
      <c r="C315" s="9">
        <v>12</v>
      </c>
      <c r="D315" s="5" t="s">
        <v>85</v>
      </c>
      <c r="E315" s="5" t="s">
        <v>242</v>
      </c>
      <c r="F315" s="5" t="s">
        <v>101</v>
      </c>
      <c r="G315" s="108">
        <f t="shared" si="97"/>
        <v>3110</v>
      </c>
      <c r="H315" s="108">
        <f t="shared" si="97"/>
        <v>3120</v>
      </c>
      <c r="I315" s="108">
        <f t="shared" si="97"/>
        <v>3120</v>
      </c>
    </row>
    <row r="316" spans="1:9" ht="54" x14ac:dyDescent="0.25">
      <c r="A316" s="58" t="s">
        <v>318</v>
      </c>
      <c r="B316" s="44">
        <v>961</v>
      </c>
      <c r="C316" s="14">
        <v>12</v>
      </c>
      <c r="D316" s="15" t="s">
        <v>85</v>
      </c>
      <c r="E316" s="48" t="s">
        <v>313</v>
      </c>
      <c r="F316" s="48" t="s">
        <v>101</v>
      </c>
      <c r="G316" s="154">
        <f t="shared" si="97"/>
        <v>3110</v>
      </c>
      <c r="H316" s="154">
        <f t="shared" si="97"/>
        <v>3120</v>
      </c>
      <c r="I316" s="154">
        <f t="shared" si="97"/>
        <v>3120</v>
      </c>
    </row>
    <row r="317" spans="1:9" s="19" customFormat="1" ht="39" customHeight="1" x14ac:dyDescent="0.2">
      <c r="A317" s="16" t="s">
        <v>165</v>
      </c>
      <c r="B317" s="17">
        <v>961</v>
      </c>
      <c r="C317" s="17">
        <v>12</v>
      </c>
      <c r="D317" s="18" t="s">
        <v>85</v>
      </c>
      <c r="E317" s="39" t="s">
        <v>314</v>
      </c>
      <c r="F317" s="39" t="s">
        <v>101</v>
      </c>
      <c r="G317" s="110">
        <f t="shared" si="97"/>
        <v>3110</v>
      </c>
      <c r="H317" s="110">
        <f t="shared" si="97"/>
        <v>3120</v>
      </c>
      <c r="I317" s="110">
        <f t="shared" si="97"/>
        <v>3120</v>
      </c>
    </row>
    <row r="318" spans="1:9" ht="27.75" customHeight="1" x14ac:dyDescent="0.2">
      <c r="A318" s="6" t="s">
        <v>136</v>
      </c>
      <c r="B318" s="35">
        <v>961</v>
      </c>
      <c r="C318" s="7">
        <v>12</v>
      </c>
      <c r="D318" s="8" t="s">
        <v>85</v>
      </c>
      <c r="E318" s="34" t="s">
        <v>314</v>
      </c>
      <c r="F318" s="34" t="s">
        <v>135</v>
      </c>
      <c r="G318" s="107">
        <f t="shared" si="97"/>
        <v>3110</v>
      </c>
      <c r="H318" s="107">
        <f t="shared" si="97"/>
        <v>3120</v>
      </c>
      <c r="I318" s="107">
        <f t="shared" si="97"/>
        <v>3120</v>
      </c>
    </row>
    <row r="319" spans="1:9" ht="15.75" customHeight="1" x14ac:dyDescent="0.2">
      <c r="A319" s="6" t="s">
        <v>167</v>
      </c>
      <c r="B319" s="35">
        <v>961</v>
      </c>
      <c r="C319" s="7">
        <v>12</v>
      </c>
      <c r="D319" s="8" t="s">
        <v>85</v>
      </c>
      <c r="E319" s="34" t="s">
        <v>314</v>
      </c>
      <c r="F319" s="34" t="s">
        <v>168</v>
      </c>
      <c r="G319" s="178">
        <v>3110</v>
      </c>
      <c r="H319" s="178">
        <v>3120</v>
      </c>
      <c r="I319" s="178">
        <v>3120</v>
      </c>
    </row>
    <row r="320" spans="1:9" ht="28.5" x14ac:dyDescent="0.2">
      <c r="A320" s="126" t="s">
        <v>112</v>
      </c>
      <c r="B320" s="127" t="s">
        <v>107</v>
      </c>
      <c r="C320" s="128" t="s">
        <v>72</v>
      </c>
      <c r="D320" s="128" t="s">
        <v>72</v>
      </c>
      <c r="E320" s="127" t="s">
        <v>220</v>
      </c>
      <c r="F320" s="128" t="s">
        <v>101</v>
      </c>
      <c r="G320" s="116">
        <f>G321+G455</f>
        <v>2167256.1030000006</v>
      </c>
      <c r="H320" s="116">
        <f>H321+H455</f>
        <v>2280037.7279999997</v>
      </c>
      <c r="I320" s="116">
        <f>I321+I455</f>
        <v>2426261.6639999999</v>
      </c>
    </row>
    <row r="321" spans="1:9" s="19" customFormat="1" ht="13.5" x14ac:dyDescent="0.25">
      <c r="A321" s="13" t="s">
        <v>88</v>
      </c>
      <c r="B321" s="14">
        <v>966</v>
      </c>
      <c r="C321" s="15" t="s">
        <v>82</v>
      </c>
      <c r="D321" s="15" t="s">
        <v>72</v>
      </c>
      <c r="E321" s="15" t="s">
        <v>220</v>
      </c>
      <c r="F321" s="15" t="s">
        <v>101</v>
      </c>
      <c r="G321" s="109">
        <f>G322+G340+G380+G396</f>
        <v>2131122.0090000005</v>
      </c>
      <c r="H321" s="109">
        <f>H322+H340+H380+H396</f>
        <v>2261699.4449999998</v>
      </c>
      <c r="I321" s="109">
        <f>I322+I340+I380+I396</f>
        <v>2407185.142</v>
      </c>
    </row>
    <row r="322" spans="1:9" ht="13.5" x14ac:dyDescent="0.25">
      <c r="A322" s="13" t="s">
        <v>89</v>
      </c>
      <c r="B322" s="14">
        <v>966</v>
      </c>
      <c r="C322" s="15" t="s">
        <v>82</v>
      </c>
      <c r="D322" s="15" t="s">
        <v>71</v>
      </c>
      <c r="E322" s="15" t="s">
        <v>220</v>
      </c>
      <c r="F322" s="15" t="s">
        <v>101</v>
      </c>
      <c r="G322" s="109">
        <f t="shared" ref="G322:I323" si="98">G323</f>
        <v>614878.07600000012</v>
      </c>
      <c r="H322" s="109">
        <f t="shared" si="98"/>
        <v>663025.69099999999</v>
      </c>
      <c r="I322" s="109">
        <f t="shared" si="98"/>
        <v>637350.49</v>
      </c>
    </row>
    <row r="323" spans="1:9" ht="38.25" x14ac:dyDescent="0.25">
      <c r="A323" s="51" t="s">
        <v>456</v>
      </c>
      <c r="B323" s="14">
        <v>966</v>
      </c>
      <c r="C323" s="5" t="s">
        <v>82</v>
      </c>
      <c r="D323" s="5" t="s">
        <v>71</v>
      </c>
      <c r="E323" s="5" t="s">
        <v>236</v>
      </c>
      <c r="F323" s="5" t="s">
        <v>101</v>
      </c>
      <c r="G323" s="108">
        <f t="shared" si="98"/>
        <v>614878.07600000012</v>
      </c>
      <c r="H323" s="108">
        <f t="shared" si="98"/>
        <v>663025.69099999999</v>
      </c>
      <c r="I323" s="108">
        <f t="shared" si="98"/>
        <v>637350.49</v>
      </c>
    </row>
    <row r="324" spans="1:9" s="19" customFormat="1" ht="24.75" customHeight="1" x14ac:dyDescent="0.25">
      <c r="A324" s="53" t="s">
        <v>164</v>
      </c>
      <c r="B324" s="14">
        <v>966</v>
      </c>
      <c r="C324" s="15" t="s">
        <v>82</v>
      </c>
      <c r="D324" s="15" t="s">
        <v>71</v>
      </c>
      <c r="E324" s="15" t="s">
        <v>237</v>
      </c>
      <c r="F324" s="15" t="s">
        <v>101</v>
      </c>
      <c r="G324" s="109">
        <f>G325+G328+G331+G334+G337</f>
        <v>614878.07600000012</v>
      </c>
      <c r="H324" s="109">
        <f t="shared" ref="H324:I324" si="99">H325+H328+H331+H334+H337</f>
        <v>663025.69099999999</v>
      </c>
      <c r="I324" s="109">
        <f t="shared" si="99"/>
        <v>637350.49</v>
      </c>
    </row>
    <row r="325" spans="1:9" s="19" customFormat="1" ht="38.25" x14ac:dyDescent="0.2">
      <c r="A325" s="52" t="s">
        <v>165</v>
      </c>
      <c r="B325" s="17">
        <v>966</v>
      </c>
      <c r="C325" s="18" t="s">
        <v>82</v>
      </c>
      <c r="D325" s="18" t="s">
        <v>71</v>
      </c>
      <c r="E325" s="18" t="s">
        <v>238</v>
      </c>
      <c r="F325" s="18" t="s">
        <v>101</v>
      </c>
      <c r="G325" s="114">
        <f>G326</f>
        <v>225416.5</v>
      </c>
      <c r="H325" s="114">
        <f t="shared" ref="H325:I325" si="100">H326</f>
        <v>230904.2</v>
      </c>
      <c r="I325" s="114">
        <f t="shared" si="100"/>
        <v>239565.4</v>
      </c>
    </row>
    <row r="326" spans="1:9" ht="25.5" x14ac:dyDescent="0.2">
      <c r="A326" s="6" t="s">
        <v>136</v>
      </c>
      <c r="B326" s="7">
        <v>966</v>
      </c>
      <c r="C326" s="8" t="s">
        <v>82</v>
      </c>
      <c r="D326" s="8" t="s">
        <v>71</v>
      </c>
      <c r="E326" s="8" t="s">
        <v>238</v>
      </c>
      <c r="F326" s="8" t="s">
        <v>135</v>
      </c>
      <c r="G326" s="111">
        <f>G327</f>
        <v>225416.5</v>
      </c>
      <c r="H326" s="111">
        <f t="shared" ref="H326:I326" si="101">H327</f>
        <v>230904.2</v>
      </c>
      <c r="I326" s="111">
        <f t="shared" si="101"/>
        <v>239565.4</v>
      </c>
    </row>
    <row r="327" spans="1:9" x14ac:dyDescent="0.2">
      <c r="A327" s="6" t="s">
        <v>167</v>
      </c>
      <c r="B327" s="7">
        <v>966</v>
      </c>
      <c r="C327" s="8" t="s">
        <v>82</v>
      </c>
      <c r="D327" s="8" t="s">
        <v>71</v>
      </c>
      <c r="E327" s="8" t="s">
        <v>238</v>
      </c>
      <c r="F327" s="8" t="s">
        <v>168</v>
      </c>
      <c r="G327" s="111">
        <v>225416.5</v>
      </c>
      <c r="H327" s="111">
        <v>230904.2</v>
      </c>
      <c r="I327" s="111">
        <v>239565.4</v>
      </c>
    </row>
    <row r="328" spans="1:9" s="148" customFormat="1" ht="51" x14ac:dyDescent="0.2">
      <c r="A328" s="140" t="s">
        <v>316</v>
      </c>
      <c r="B328" s="141">
        <v>966</v>
      </c>
      <c r="C328" s="142" t="s">
        <v>82</v>
      </c>
      <c r="D328" s="142" t="s">
        <v>71</v>
      </c>
      <c r="E328" s="142" t="s">
        <v>239</v>
      </c>
      <c r="F328" s="142" t="s">
        <v>101</v>
      </c>
      <c r="G328" s="143">
        <f t="shared" ref="G328:I329" si="102">G329</f>
        <v>307052.14799999999</v>
      </c>
      <c r="H328" s="143">
        <f t="shared" si="102"/>
        <v>346743.45899999997</v>
      </c>
      <c r="I328" s="143">
        <f t="shared" si="102"/>
        <v>378234.93900000001</v>
      </c>
    </row>
    <row r="329" spans="1:9" ht="25.5" x14ac:dyDescent="0.2">
      <c r="A329" s="6" t="s">
        <v>136</v>
      </c>
      <c r="B329" s="7">
        <v>966</v>
      </c>
      <c r="C329" s="8" t="s">
        <v>82</v>
      </c>
      <c r="D329" s="8" t="s">
        <v>71</v>
      </c>
      <c r="E329" s="8" t="s">
        <v>239</v>
      </c>
      <c r="F329" s="8" t="s">
        <v>135</v>
      </c>
      <c r="G329" s="111">
        <f t="shared" si="102"/>
        <v>307052.14799999999</v>
      </c>
      <c r="H329" s="111">
        <f t="shared" si="102"/>
        <v>346743.45899999997</v>
      </c>
      <c r="I329" s="111">
        <f t="shared" si="102"/>
        <v>378234.93900000001</v>
      </c>
    </row>
    <row r="330" spans="1:9" x14ac:dyDescent="0.2">
      <c r="A330" s="6" t="s">
        <v>167</v>
      </c>
      <c r="B330" s="7">
        <v>966</v>
      </c>
      <c r="C330" s="8" t="s">
        <v>82</v>
      </c>
      <c r="D330" s="8" t="s">
        <v>71</v>
      </c>
      <c r="E330" s="8" t="s">
        <v>239</v>
      </c>
      <c r="F330" s="8" t="s">
        <v>168</v>
      </c>
      <c r="G330" s="111">
        <v>307052.14799999999</v>
      </c>
      <c r="H330" s="111">
        <v>346743.45899999997</v>
      </c>
      <c r="I330" s="111">
        <v>378234.93900000001</v>
      </c>
    </row>
    <row r="331" spans="1:9" s="148" customFormat="1" ht="25.5" x14ac:dyDescent="0.2">
      <c r="A331" s="149" t="s">
        <v>170</v>
      </c>
      <c r="B331" s="141">
        <v>966</v>
      </c>
      <c r="C331" s="142" t="s">
        <v>82</v>
      </c>
      <c r="D331" s="142" t="s">
        <v>71</v>
      </c>
      <c r="E331" s="142" t="s">
        <v>240</v>
      </c>
      <c r="F331" s="142" t="s">
        <v>101</v>
      </c>
      <c r="G331" s="147">
        <f t="shared" ref="G331:I332" si="103">G332</f>
        <v>43958.21</v>
      </c>
      <c r="H331" s="147">
        <f t="shared" si="103"/>
        <v>59380</v>
      </c>
      <c r="I331" s="147">
        <f t="shared" si="103"/>
        <v>0</v>
      </c>
    </row>
    <row r="332" spans="1:9" ht="25.5" x14ac:dyDescent="0.2">
      <c r="A332" s="6" t="s">
        <v>136</v>
      </c>
      <c r="B332" s="35">
        <v>966</v>
      </c>
      <c r="C332" s="34" t="s">
        <v>82</v>
      </c>
      <c r="D332" s="34" t="s">
        <v>71</v>
      </c>
      <c r="E332" s="34" t="s">
        <v>240</v>
      </c>
      <c r="F332" s="34" t="s">
        <v>135</v>
      </c>
      <c r="G332" s="111">
        <f t="shared" si="103"/>
        <v>43958.21</v>
      </c>
      <c r="H332" s="111">
        <f t="shared" si="103"/>
        <v>59380</v>
      </c>
      <c r="I332" s="111">
        <f t="shared" si="103"/>
        <v>0</v>
      </c>
    </row>
    <row r="333" spans="1:9" x14ac:dyDescent="0.2">
      <c r="A333" s="6" t="s">
        <v>167</v>
      </c>
      <c r="B333" s="35">
        <v>966</v>
      </c>
      <c r="C333" s="34" t="s">
        <v>82</v>
      </c>
      <c r="D333" s="34" t="s">
        <v>71</v>
      </c>
      <c r="E333" s="34" t="s">
        <v>240</v>
      </c>
      <c r="F333" s="34" t="s">
        <v>168</v>
      </c>
      <c r="G333" s="178">
        <v>43958.21</v>
      </c>
      <c r="H333" s="107">
        <v>59380</v>
      </c>
      <c r="I333" s="107">
        <v>0</v>
      </c>
    </row>
    <row r="334" spans="1:9" s="19" customFormat="1" x14ac:dyDescent="0.2">
      <c r="A334" s="47" t="s">
        <v>166</v>
      </c>
      <c r="B334" s="17">
        <v>966</v>
      </c>
      <c r="C334" s="18" t="s">
        <v>82</v>
      </c>
      <c r="D334" s="18" t="s">
        <v>71</v>
      </c>
      <c r="E334" s="18" t="s">
        <v>241</v>
      </c>
      <c r="F334" s="18" t="s">
        <v>101</v>
      </c>
      <c r="G334" s="114">
        <f t="shared" ref="G334:I335" si="104">G335</f>
        <v>19346.706999999999</v>
      </c>
      <c r="H334" s="114">
        <f t="shared" si="104"/>
        <v>5250.75</v>
      </c>
      <c r="I334" s="114">
        <f t="shared" si="104"/>
        <v>445.64</v>
      </c>
    </row>
    <row r="335" spans="1:9" ht="25.5" x14ac:dyDescent="0.2">
      <c r="A335" s="6" t="s">
        <v>136</v>
      </c>
      <c r="B335" s="7">
        <v>966</v>
      </c>
      <c r="C335" s="8" t="s">
        <v>82</v>
      </c>
      <c r="D335" s="8" t="s">
        <v>71</v>
      </c>
      <c r="E335" s="8" t="s">
        <v>241</v>
      </c>
      <c r="F335" s="8" t="s">
        <v>135</v>
      </c>
      <c r="G335" s="111">
        <f t="shared" si="104"/>
        <v>19346.706999999999</v>
      </c>
      <c r="H335" s="111">
        <f t="shared" si="104"/>
        <v>5250.75</v>
      </c>
      <c r="I335" s="111">
        <f t="shared" si="104"/>
        <v>445.64</v>
      </c>
    </row>
    <row r="336" spans="1:9" x14ac:dyDescent="0.2">
      <c r="A336" s="6" t="s">
        <v>167</v>
      </c>
      <c r="B336" s="7">
        <v>966</v>
      </c>
      <c r="C336" s="8" t="s">
        <v>82</v>
      </c>
      <c r="D336" s="8" t="s">
        <v>71</v>
      </c>
      <c r="E336" s="8" t="s">
        <v>241</v>
      </c>
      <c r="F336" s="8" t="s">
        <v>168</v>
      </c>
      <c r="G336" s="111">
        <v>19346.706999999999</v>
      </c>
      <c r="H336" s="107">
        <v>5250.75</v>
      </c>
      <c r="I336" s="107">
        <v>445.64</v>
      </c>
    </row>
    <row r="337" spans="1:9" ht="39.75" customHeight="1" x14ac:dyDescent="0.2">
      <c r="A337" s="140" t="s">
        <v>9</v>
      </c>
      <c r="B337" s="141">
        <v>966</v>
      </c>
      <c r="C337" s="142" t="s">
        <v>82</v>
      </c>
      <c r="D337" s="142" t="s">
        <v>71</v>
      </c>
      <c r="E337" s="142" t="s">
        <v>368</v>
      </c>
      <c r="F337" s="142" t="s">
        <v>101</v>
      </c>
      <c r="G337" s="143">
        <f>G338</f>
        <v>19104.510999999999</v>
      </c>
      <c r="H337" s="177">
        <f t="shared" ref="H337:I337" si="105">H338</f>
        <v>20747.281999999999</v>
      </c>
      <c r="I337" s="177">
        <f t="shared" si="105"/>
        <v>19104.510999999999</v>
      </c>
    </row>
    <row r="338" spans="1:9" ht="25.5" x14ac:dyDescent="0.2">
      <c r="A338" s="144" t="s">
        <v>199</v>
      </c>
      <c r="B338" s="145">
        <v>966</v>
      </c>
      <c r="C338" s="146" t="s">
        <v>82</v>
      </c>
      <c r="D338" s="146" t="s">
        <v>71</v>
      </c>
      <c r="E338" s="146" t="s">
        <v>368</v>
      </c>
      <c r="F338" s="146" t="s">
        <v>145</v>
      </c>
      <c r="G338" s="147">
        <f>G339</f>
        <v>19104.510999999999</v>
      </c>
      <c r="H338" s="147">
        <f t="shared" ref="H338:I338" si="106">H339</f>
        <v>20747.281999999999</v>
      </c>
      <c r="I338" s="147">
        <f t="shared" si="106"/>
        <v>19104.510999999999</v>
      </c>
    </row>
    <row r="339" spans="1:9" x14ac:dyDescent="0.2">
      <c r="A339" s="144" t="s">
        <v>202</v>
      </c>
      <c r="B339" s="145">
        <v>966</v>
      </c>
      <c r="C339" s="146" t="s">
        <v>82</v>
      </c>
      <c r="D339" s="146" t="s">
        <v>71</v>
      </c>
      <c r="E339" s="146" t="s">
        <v>368</v>
      </c>
      <c r="F339" s="146" t="s">
        <v>201</v>
      </c>
      <c r="G339" s="178">
        <f>18951.674+152.837</f>
        <v>19104.510999999999</v>
      </c>
      <c r="H339" s="178">
        <v>20747.281999999999</v>
      </c>
      <c r="I339" s="178">
        <v>19104.510999999999</v>
      </c>
    </row>
    <row r="340" spans="1:9" ht="13.5" x14ac:dyDescent="0.25">
      <c r="A340" s="13" t="s">
        <v>90</v>
      </c>
      <c r="B340" s="14">
        <v>966</v>
      </c>
      <c r="C340" s="15" t="s">
        <v>82</v>
      </c>
      <c r="D340" s="15" t="s">
        <v>85</v>
      </c>
      <c r="E340" s="15" t="s">
        <v>220</v>
      </c>
      <c r="F340" s="15" t="s">
        <v>101</v>
      </c>
      <c r="G340" s="109">
        <f>G341</f>
        <v>1396840.4950000003</v>
      </c>
      <c r="H340" s="109">
        <f>H341</f>
        <v>1490420.439</v>
      </c>
      <c r="I340" s="109">
        <f>I341</f>
        <v>1658192.5870000001</v>
      </c>
    </row>
    <row r="341" spans="1:9" ht="38.25" x14ac:dyDescent="0.2">
      <c r="A341" s="51" t="s">
        <v>451</v>
      </c>
      <c r="B341" s="9">
        <v>966</v>
      </c>
      <c r="C341" s="5" t="s">
        <v>82</v>
      </c>
      <c r="D341" s="5" t="s">
        <v>85</v>
      </c>
      <c r="E341" s="5" t="s">
        <v>236</v>
      </c>
      <c r="F341" s="5" t="s">
        <v>101</v>
      </c>
      <c r="G341" s="108">
        <f>G342+G376</f>
        <v>1396840.4950000003</v>
      </c>
      <c r="H341" s="108">
        <f>H342+H376</f>
        <v>1490420.439</v>
      </c>
      <c r="I341" s="108">
        <f>I342+I376</f>
        <v>1658192.5870000001</v>
      </c>
    </row>
    <row r="342" spans="1:9" s="19" customFormat="1" ht="13.5" x14ac:dyDescent="0.25">
      <c r="A342" s="53" t="s">
        <v>169</v>
      </c>
      <c r="B342" s="14">
        <v>966</v>
      </c>
      <c r="C342" s="15" t="s">
        <v>82</v>
      </c>
      <c r="D342" s="15" t="s">
        <v>85</v>
      </c>
      <c r="E342" s="15" t="s">
        <v>243</v>
      </c>
      <c r="F342" s="15" t="s">
        <v>101</v>
      </c>
      <c r="G342" s="109">
        <f>G343+G346+G349+G352+G355+G358+G370+G367+G361+G364+G373</f>
        <v>1396790.4950000003</v>
      </c>
      <c r="H342" s="109">
        <f t="shared" ref="H342:I342" si="107">H343+H346+H349+H352+H355+H358+H370+H367+H361+H364+H373</f>
        <v>1490370.439</v>
      </c>
      <c r="I342" s="109">
        <f t="shared" si="107"/>
        <v>1658142.5870000001</v>
      </c>
    </row>
    <row r="343" spans="1:9" ht="38.25" x14ac:dyDescent="0.2">
      <c r="A343" s="52" t="s">
        <v>165</v>
      </c>
      <c r="B343" s="17">
        <v>966</v>
      </c>
      <c r="C343" s="18" t="s">
        <v>82</v>
      </c>
      <c r="D343" s="18" t="s">
        <v>85</v>
      </c>
      <c r="E343" s="18" t="s">
        <v>244</v>
      </c>
      <c r="F343" s="18" t="s">
        <v>101</v>
      </c>
      <c r="G343" s="110">
        <f t="shared" ref="G343:I344" si="108">G344</f>
        <v>231722.90000000002</v>
      </c>
      <c r="H343" s="110">
        <f t="shared" si="108"/>
        <v>239811.6</v>
      </c>
      <c r="I343" s="110">
        <f t="shared" si="108"/>
        <v>252696.30000000002</v>
      </c>
    </row>
    <row r="344" spans="1:9" ht="25.5" x14ac:dyDescent="0.2">
      <c r="A344" s="6" t="s">
        <v>136</v>
      </c>
      <c r="B344" s="7">
        <v>966</v>
      </c>
      <c r="C344" s="8" t="s">
        <v>82</v>
      </c>
      <c r="D344" s="8" t="s">
        <v>85</v>
      </c>
      <c r="E344" s="8" t="s">
        <v>244</v>
      </c>
      <c r="F344" s="8" t="s">
        <v>135</v>
      </c>
      <c r="G344" s="111">
        <f t="shared" si="108"/>
        <v>231722.90000000002</v>
      </c>
      <c r="H344" s="117">
        <f t="shared" si="108"/>
        <v>239811.6</v>
      </c>
      <c r="I344" s="117">
        <f t="shared" si="108"/>
        <v>252696.30000000002</v>
      </c>
    </row>
    <row r="345" spans="1:9" x14ac:dyDescent="0.2">
      <c r="A345" s="6" t="s">
        <v>167</v>
      </c>
      <c r="B345" s="7">
        <v>966</v>
      </c>
      <c r="C345" s="8" t="s">
        <v>82</v>
      </c>
      <c r="D345" s="8" t="s">
        <v>85</v>
      </c>
      <c r="E345" s="8" t="s">
        <v>244</v>
      </c>
      <c r="F345" s="8" t="s">
        <v>168</v>
      </c>
      <c r="G345" s="111">
        <v>231722.90000000002</v>
      </c>
      <c r="H345" s="107">
        <v>239811.6</v>
      </c>
      <c r="I345" s="107">
        <v>252696.30000000002</v>
      </c>
    </row>
    <row r="346" spans="1:9" ht="38.25" x14ac:dyDescent="0.2">
      <c r="A346" s="38" t="s">
        <v>32</v>
      </c>
      <c r="B346" s="37">
        <v>966</v>
      </c>
      <c r="C346" s="39" t="s">
        <v>82</v>
      </c>
      <c r="D346" s="39" t="s">
        <v>85</v>
      </c>
      <c r="E346" s="39" t="s">
        <v>33</v>
      </c>
      <c r="F346" s="39" t="s">
        <v>101</v>
      </c>
      <c r="G346" s="114">
        <f t="shared" ref="G346:I347" si="109">G347</f>
        <v>48906</v>
      </c>
      <c r="H346" s="114">
        <f t="shared" si="109"/>
        <v>48906</v>
      </c>
      <c r="I346" s="114">
        <f t="shared" si="109"/>
        <v>48906</v>
      </c>
    </row>
    <row r="347" spans="1:9" ht="25.5" x14ac:dyDescent="0.2">
      <c r="A347" s="6" t="s">
        <v>136</v>
      </c>
      <c r="B347" s="7">
        <v>966</v>
      </c>
      <c r="C347" s="8" t="s">
        <v>82</v>
      </c>
      <c r="D347" s="8" t="s">
        <v>85</v>
      </c>
      <c r="E347" s="34" t="s">
        <v>33</v>
      </c>
      <c r="F347" s="8" t="s">
        <v>135</v>
      </c>
      <c r="G347" s="111">
        <f t="shared" si="109"/>
        <v>48906</v>
      </c>
      <c r="H347" s="111">
        <f t="shared" si="109"/>
        <v>48906</v>
      </c>
      <c r="I347" s="111">
        <f t="shared" si="109"/>
        <v>48906</v>
      </c>
    </row>
    <row r="348" spans="1:9" x14ac:dyDescent="0.2">
      <c r="A348" s="6" t="s">
        <v>167</v>
      </c>
      <c r="B348" s="7">
        <v>966</v>
      </c>
      <c r="C348" s="8" t="s">
        <v>82</v>
      </c>
      <c r="D348" s="8" t="s">
        <v>85</v>
      </c>
      <c r="E348" s="34" t="s">
        <v>33</v>
      </c>
      <c r="F348" s="8" t="s">
        <v>168</v>
      </c>
      <c r="G348" s="111">
        <v>48906</v>
      </c>
      <c r="H348" s="111">
        <v>48906</v>
      </c>
      <c r="I348" s="111">
        <v>48906</v>
      </c>
    </row>
    <row r="349" spans="1:9" ht="66.75" customHeight="1" x14ac:dyDescent="0.2">
      <c r="A349" s="150" t="s">
        <v>315</v>
      </c>
      <c r="B349" s="17">
        <v>966</v>
      </c>
      <c r="C349" s="18" t="s">
        <v>82</v>
      </c>
      <c r="D349" s="18" t="s">
        <v>85</v>
      </c>
      <c r="E349" s="18" t="s">
        <v>245</v>
      </c>
      <c r="F349" s="18" t="s">
        <v>101</v>
      </c>
      <c r="G349" s="114">
        <f t="shared" ref="G349:I350" si="110">G350</f>
        <v>859265.95600000001</v>
      </c>
      <c r="H349" s="114">
        <f t="shared" si="110"/>
        <v>973640.81700000004</v>
      </c>
      <c r="I349" s="114">
        <f t="shared" si="110"/>
        <v>1064037.3049999999</v>
      </c>
    </row>
    <row r="350" spans="1:9" ht="25.5" x14ac:dyDescent="0.2">
      <c r="A350" s="6" t="s">
        <v>136</v>
      </c>
      <c r="B350" s="7">
        <v>966</v>
      </c>
      <c r="C350" s="8" t="s">
        <v>82</v>
      </c>
      <c r="D350" s="8" t="s">
        <v>85</v>
      </c>
      <c r="E350" s="8" t="s">
        <v>245</v>
      </c>
      <c r="F350" s="8" t="s">
        <v>135</v>
      </c>
      <c r="G350" s="107">
        <f t="shared" si="110"/>
        <v>859265.95600000001</v>
      </c>
      <c r="H350" s="107">
        <f t="shared" si="110"/>
        <v>973640.81700000004</v>
      </c>
      <c r="I350" s="107">
        <f t="shared" si="110"/>
        <v>1064037.3049999999</v>
      </c>
    </row>
    <row r="351" spans="1:9" x14ac:dyDescent="0.2">
      <c r="A351" s="6" t="s">
        <v>167</v>
      </c>
      <c r="B351" s="7">
        <v>966</v>
      </c>
      <c r="C351" s="8" t="s">
        <v>82</v>
      </c>
      <c r="D351" s="8" t="s">
        <v>85</v>
      </c>
      <c r="E351" s="8" t="s">
        <v>245</v>
      </c>
      <c r="F351" s="8" t="s">
        <v>168</v>
      </c>
      <c r="G351" s="107">
        <v>859265.95600000001</v>
      </c>
      <c r="H351" s="107">
        <v>973640.81700000004</v>
      </c>
      <c r="I351" s="107">
        <v>1064037.3049999999</v>
      </c>
    </row>
    <row r="352" spans="1:9" s="19" customFormat="1" ht="25.5" x14ac:dyDescent="0.2">
      <c r="A352" s="149" t="s">
        <v>170</v>
      </c>
      <c r="B352" s="37">
        <v>966</v>
      </c>
      <c r="C352" s="39" t="s">
        <v>82</v>
      </c>
      <c r="D352" s="39" t="s">
        <v>85</v>
      </c>
      <c r="E352" s="39" t="s">
        <v>246</v>
      </c>
      <c r="F352" s="39" t="s">
        <v>101</v>
      </c>
      <c r="G352" s="114">
        <f>G353</f>
        <v>39880.847000000002</v>
      </c>
      <c r="H352" s="114">
        <f t="shared" ref="H352:I352" si="111">H353</f>
        <v>16200</v>
      </c>
      <c r="I352" s="114">
        <f t="shared" si="111"/>
        <v>80000</v>
      </c>
    </row>
    <row r="353" spans="1:9" s="19" customFormat="1" ht="25.5" x14ac:dyDescent="0.2">
      <c r="A353" s="33" t="s">
        <v>136</v>
      </c>
      <c r="B353" s="35">
        <v>966</v>
      </c>
      <c r="C353" s="34" t="s">
        <v>82</v>
      </c>
      <c r="D353" s="34" t="s">
        <v>85</v>
      </c>
      <c r="E353" s="34" t="s">
        <v>246</v>
      </c>
      <c r="F353" s="34" t="s">
        <v>135</v>
      </c>
      <c r="G353" s="111">
        <f>G354</f>
        <v>39880.847000000002</v>
      </c>
      <c r="H353" s="111">
        <f t="shared" ref="H353:I353" si="112">H354</f>
        <v>16200</v>
      </c>
      <c r="I353" s="111">
        <f t="shared" si="112"/>
        <v>80000</v>
      </c>
    </row>
    <row r="354" spans="1:9" x14ac:dyDescent="0.2">
      <c r="A354" s="33" t="s">
        <v>167</v>
      </c>
      <c r="B354" s="35">
        <v>966</v>
      </c>
      <c r="C354" s="34" t="s">
        <v>82</v>
      </c>
      <c r="D354" s="34" t="s">
        <v>85</v>
      </c>
      <c r="E354" s="34" t="s">
        <v>246</v>
      </c>
      <c r="F354" s="34" t="s">
        <v>168</v>
      </c>
      <c r="G354" s="178">
        <v>39880.847000000002</v>
      </c>
      <c r="H354" s="178">
        <v>16200</v>
      </c>
      <c r="I354" s="178">
        <v>80000</v>
      </c>
    </row>
    <row r="355" spans="1:9" s="19" customFormat="1" x14ac:dyDescent="0.2">
      <c r="A355" s="47" t="s">
        <v>166</v>
      </c>
      <c r="B355" s="37">
        <v>966</v>
      </c>
      <c r="C355" s="39" t="s">
        <v>82</v>
      </c>
      <c r="D355" s="39" t="s">
        <v>85</v>
      </c>
      <c r="E355" s="18" t="s">
        <v>247</v>
      </c>
      <c r="F355" s="39" t="s">
        <v>101</v>
      </c>
      <c r="G355" s="114">
        <f>G357</f>
        <v>4055.846</v>
      </c>
      <c r="H355" s="114">
        <f t="shared" ref="H355:I355" si="113">H357</f>
        <v>472.2</v>
      </c>
      <c r="I355" s="114">
        <f t="shared" si="113"/>
        <v>1163.1600000000001</v>
      </c>
    </row>
    <row r="356" spans="1:9" ht="25.5" x14ac:dyDescent="0.2">
      <c r="A356" s="33" t="s">
        <v>136</v>
      </c>
      <c r="B356" s="35">
        <v>966</v>
      </c>
      <c r="C356" s="34" t="s">
        <v>82</v>
      </c>
      <c r="D356" s="34" t="s">
        <v>85</v>
      </c>
      <c r="E356" s="8" t="s">
        <v>247</v>
      </c>
      <c r="F356" s="34" t="s">
        <v>135</v>
      </c>
      <c r="G356" s="111">
        <f t="shared" ref="G356:I356" si="114">G357</f>
        <v>4055.846</v>
      </c>
      <c r="H356" s="117">
        <f t="shared" si="114"/>
        <v>472.2</v>
      </c>
      <c r="I356" s="117">
        <f t="shared" si="114"/>
        <v>1163.1600000000001</v>
      </c>
    </row>
    <row r="357" spans="1:9" x14ac:dyDescent="0.2">
      <c r="A357" s="6" t="s">
        <v>167</v>
      </c>
      <c r="B357" s="35">
        <v>966</v>
      </c>
      <c r="C357" s="34" t="s">
        <v>82</v>
      </c>
      <c r="D357" s="34" t="s">
        <v>85</v>
      </c>
      <c r="E357" s="8" t="s">
        <v>247</v>
      </c>
      <c r="F357" s="34" t="s">
        <v>168</v>
      </c>
      <c r="G357" s="111">
        <v>4055.846</v>
      </c>
      <c r="H357" s="107">
        <v>472.2</v>
      </c>
      <c r="I357" s="107">
        <v>1163.1600000000001</v>
      </c>
    </row>
    <row r="358" spans="1:9" s="19" customFormat="1" ht="38.25" x14ac:dyDescent="0.2">
      <c r="A358" s="140" t="s">
        <v>333</v>
      </c>
      <c r="B358" s="37">
        <v>966</v>
      </c>
      <c r="C358" s="39" t="s">
        <v>82</v>
      </c>
      <c r="D358" s="39" t="s">
        <v>85</v>
      </c>
      <c r="E358" s="39" t="s">
        <v>334</v>
      </c>
      <c r="F358" s="39" t="s">
        <v>101</v>
      </c>
      <c r="G358" s="114">
        <f t="shared" ref="G358:I359" si="115">G359</f>
        <v>16121.1</v>
      </c>
      <c r="H358" s="114">
        <f t="shared" si="115"/>
        <v>16121.1</v>
      </c>
      <c r="I358" s="114">
        <f t="shared" si="115"/>
        <v>16121.1</v>
      </c>
    </row>
    <row r="359" spans="1:9" ht="25.5" x14ac:dyDescent="0.2">
      <c r="A359" s="33" t="s">
        <v>136</v>
      </c>
      <c r="B359" s="35">
        <v>966</v>
      </c>
      <c r="C359" s="34" t="s">
        <v>82</v>
      </c>
      <c r="D359" s="34" t="s">
        <v>85</v>
      </c>
      <c r="E359" s="39" t="s">
        <v>334</v>
      </c>
      <c r="F359" s="34" t="s">
        <v>135</v>
      </c>
      <c r="G359" s="111">
        <f t="shared" si="115"/>
        <v>16121.1</v>
      </c>
      <c r="H359" s="107">
        <f t="shared" si="115"/>
        <v>16121.1</v>
      </c>
      <c r="I359" s="107">
        <f t="shared" si="115"/>
        <v>16121.1</v>
      </c>
    </row>
    <row r="360" spans="1:9" x14ac:dyDescent="0.2">
      <c r="A360" s="33" t="s">
        <v>167</v>
      </c>
      <c r="B360" s="35">
        <v>966</v>
      </c>
      <c r="C360" s="34" t="s">
        <v>82</v>
      </c>
      <c r="D360" s="34" t="s">
        <v>85</v>
      </c>
      <c r="E360" s="39" t="s">
        <v>334</v>
      </c>
      <c r="F360" s="34" t="s">
        <v>168</v>
      </c>
      <c r="G360" s="111">
        <v>16121.1</v>
      </c>
      <c r="H360" s="111">
        <v>16121.1</v>
      </c>
      <c r="I360" s="111">
        <v>16121.1</v>
      </c>
    </row>
    <row r="361" spans="1:9" ht="51" x14ac:dyDescent="0.2">
      <c r="A361" s="140" t="s">
        <v>34</v>
      </c>
      <c r="B361" s="141">
        <v>966</v>
      </c>
      <c r="C361" s="142" t="s">
        <v>82</v>
      </c>
      <c r="D361" s="142" t="s">
        <v>85</v>
      </c>
      <c r="E361" s="142" t="s">
        <v>369</v>
      </c>
      <c r="F361" s="142" t="s">
        <v>101</v>
      </c>
      <c r="G361" s="111">
        <f t="shared" ref="G361:I362" si="116">G362</f>
        <v>42103.05</v>
      </c>
      <c r="H361" s="111">
        <f t="shared" si="116"/>
        <v>42103.05</v>
      </c>
      <c r="I361" s="111">
        <f t="shared" si="116"/>
        <v>42103.05</v>
      </c>
    </row>
    <row r="362" spans="1:9" ht="25.5" x14ac:dyDescent="0.2">
      <c r="A362" s="33" t="s">
        <v>136</v>
      </c>
      <c r="B362" s="35">
        <v>966</v>
      </c>
      <c r="C362" s="34" t="s">
        <v>82</v>
      </c>
      <c r="D362" s="34" t="s">
        <v>85</v>
      </c>
      <c r="E362" s="146" t="s">
        <v>369</v>
      </c>
      <c r="F362" s="34" t="s">
        <v>135</v>
      </c>
      <c r="G362" s="111">
        <f t="shared" si="116"/>
        <v>42103.05</v>
      </c>
      <c r="H362" s="111">
        <f t="shared" si="116"/>
        <v>42103.05</v>
      </c>
      <c r="I362" s="111">
        <f t="shared" si="116"/>
        <v>42103.05</v>
      </c>
    </row>
    <row r="363" spans="1:9" x14ac:dyDescent="0.2">
      <c r="A363" s="33" t="s">
        <v>167</v>
      </c>
      <c r="B363" s="35">
        <v>966</v>
      </c>
      <c r="C363" s="34" t="s">
        <v>82</v>
      </c>
      <c r="D363" s="34" t="s">
        <v>85</v>
      </c>
      <c r="E363" s="146" t="s">
        <v>369</v>
      </c>
      <c r="F363" s="34" t="s">
        <v>168</v>
      </c>
      <c r="G363" s="111">
        <v>42103.05</v>
      </c>
      <c r="H363" s="111">
        <v>42103.05</v>
      </c>
      <c r="I363" s="111">
        <v>42103.05</v>
      </c>
    </row>
    <row r="364" spans="1:9" s="19" customFormat="1" ht="38.25" x14ac:dyDescent="0.2">
      <c r="A364" s="175" t="s">
        <v>413</v>
      </c>
      <c r="B364" s="141">
        <v>966</v>
      </c>
      <c r="C364" s="142" t="s">
        <v>82</v>
      </c>
      <c r="D364" s="142" t="s">
        <v>85</v>
      </c>
      <c r="E364" s="171" t="s">
        <v>424</v>
      </c>
      <c r="F364" s="142" t="s">
        <v>101</v>
      </c>
      <c r="G364" s="143">
        <f>G365</f>
        <v>2634.76</v>
      </c>
      <c r="H364" s="143">
        <f t="shared" ref="H364:I364" si="117">H365</f>
        <v>0</v>
      </c>
      <c r="I364" s="143">
        <f t="shared" si="117"/>
        <v>0</v>
      </c>
    </row>
    <row r="365" spans="1:9" ht="25.5" x14ac:dyDescent="0.2">
      <c r="A365" s="144" t="s">
        <v>136</v>
      </c>
      <c r="B365" s="145">
        <v>966</v>
      </c>
      <c r="C365" s="146" t="s">
        <v>82</v>
      </c>
      <c r="D365" s="146" t="s">
        <v>85</v>
      </c>
      <c r="E365" s="174" t="s">
        <v>424</v>
      </c>
      <c r="F365" s="146" t="s">
        <v>135</v>
      </c>
      <c r="G365" s="147">
        <f>G366</f>
        <v>2634.76</v>
      </c>
      <c r="H365" s="147">
        <f t="shared" ref="H365:I365" si="118">H366</f>
        <v>0</v>
      </c>
      <c r="I365" s="147">
        <f t="shared" si="118"/>
        <v>0</v>
      </c>
    </row>
    <row r="366" spans="1:9" ht="16.5" customHeight="1" x14ac:dyDescent="0.2">
      <c r="A366" s="144" t="s">
        <v>167</v>
      </c>
      <c r="B366" s="145">
        <v>966</v>
      </c>
      <c r="C366" s="146" t="s">
        <v>82</v>
      </c>
      <c r="D366" s="146" t="s">
        <v>85</v>
      </c>
      <c r="E366" s="174" t="s">
        <v>424</v>
      </c>
      <c r="F366" s="146" t="s">
        <v>168</v>
      </c>
      <c r="G366" s="147">
        <f>2555.717+79.043</f>
        <v>2634.76</v>
      </c>
      <c r="H366" s="111">
        <v>0</v>
      </c>
      <c r="I366" s="111">
        <v>0</v>
      </c>
    </row>
    <row r="367" spans="1:9" ht="39" customHeight="1" x14ac:dyDescent="0.2">
      <c r="A367" s="140" t="s">
        <v>350</v>
      </c>
      <c r="B367" s="141">
        <v>966</v>
      </c>
      <c r="C367" s="142" t="s">
        <v>82</v>
      </c>
      <c r="D367" s="142" t="s">
        <v>85</v>
      </c>
      <c r="E367" s="142" t="s">
        <v>5</v>
      </c>
      <c r="F367" s="142" t="s">
        <v>145</v>
      </c>
      <c r="G367" s="143">
        <f>G368</f>
        <v>148887.101</v>
      </c>
      <c r="H367" s="143">
        <f t="shared" ref="H367:I367" si="119">H368</f>
        <v>148887.101</v>
      </c>
      <c r="I367" s="143">
        <f t="shared" si="119"/>
        <v>148887.101</v>
      </c>
    </row>
    <row r="368" spans="1:9" ht="25.5" x14ac:dyDescent="0.2">
      <c r="A368" s="144" t="s">
        <v>199</v>
      </c>
      <c r="B368" s="145">
        <v>966</v>
      </c>
      <c r="C368" s="146" t="s">
        <v>82</v>
      </c>
      <c r="D368" s="146" t="s">
        <v>85</v>
      </c>
      <c r="E368" s="146" t="s">
        <v>5</v>
      </c>
      <c r="F368" s="146" t="s">
        <v>145</v>
      </c>
      <c r="G368" s="147">
        <f>G369</f>
        <v>148887.101</v>
      </c>
      <c r="H368" s="147">
        <f t="shared" ref="H368:I368" si="120">H369</f>
        <v>148887.101</v>
      </c>
      <c r="I368" s="147">
        <f t="shared" si="120"/>
        <v>148887.101</v>
      </c>
    </row>
    <row r="369" spans="1:9" x14ac:dyDescent="0.2">
      <c r="A369" s="144" t="s">
        <v>202</v>
      </c>
      <c r="B369" s="145">
        <v>966</v>
      </c>
      <c r="C369" s="146" t="s">
        <v>82</v>
      </c>
      <c r="D369" s="146" t="s">
        <v>85</v>
      </c>
      <c r="E369" s="146" t="s">
        <v>5</v>
      </c>
      <c r="F369" s="146" t="s">
        <v>201</v>
      </c>
      <c r="G369" s="178">
        <f>147696.004+1191.097</f>
        <v>148887.101</v>
      </c>
      <c r="H369" s="178">
        <v>148887.101</v>
      </c>
      <c r="I369" s="178">
        <v>148887.101</v>
      </c>
    </row>
    <row r="370" spans="1:9" ht="51" hidden="1" x14ac:dyDescent="0.2">
      <c r="A370" s="140" t="s">
        <v>8</v>
      </c>
      <c r="B370" s="141">
        <v>966</v>
      </c>
      <c r="C370" s="142" t="s">
        <v>82</v>
      </c>
      <c r="D370" s="142" t="s">
        <v>85</v>
      </c>
      <c r="E370" s="142" t="s">
        <v>4</v>
      </c>
      <c r="F370" s="142" t="s">
        <v>101</v>
      </c>
      <c r="G370" s="143">
        <f>G371</f>
        <v>0</v>
      </c>
      <c r="H370" s="143">
        <f t="shared" ref="H370:I370" si="121">H371</f>
        <v>0</v>
      </c>
      <c r="I370" s="143">
        <f t="shared" si="121"/>
        <v>0</v>
      </c>
    </row>
    <row r="371" spans="1:9" ht="25.5" hidden="1" x14ac:dyDescent="0.2">
      <c r="A371" s="144" t="s">
        <v>199</v>
      </c>
      <c r="B371" s="145">
        <v>966</v>
      </c>
      <c r="C371" s="146" t="s">
        <v>82</v>
      </c>
      <c r="D371" s="146" t="s">
        <v>85</v>
      </c>
      <c r="E371" s="146" t="s">
        <v>4</v>
      </c>
      <c r="F371" s="146" t="s">
        <v>145</v>
      </c>
      <c r="G371" s="147">
        <f>G372</f>
        <v>0</v>
      </c>
      <c r="H371" s="147">
        <f t="shared" ref="H371:I371" si="122">H372</f>
        <v>0</v>
      </c>
      <c r="I371" s="147">
        <f t="shared" si="122"/>
        <v>0</v>
      </c>
    </row>
    <row r="372" spans="1:9" hidden="1" x14ac:dyDescent="0.2">
      <c r="A372" s="144" t="s">
        <v>202</v>
      </c>
      <c r="B372" s="145">
        <v>966</v>
      </c>
      <c r="C372" s="146" t="s">
        <v>82</v>
      </c>
      <c r="D372" s="146" t="s">
        <v>85</v>
      </c>
      <c r="E372" s="146" t="s">
        <v>4</v>
      </c>
      <c r="F372" s="146" t="s">
        <v>201</v>
      </c>
      <c r="G372" s="147"/>
      <c r="H372" s="178"/>
      <c r="I372" s="178"/>
    </row>
    <row r="373" spans="1:9" s="19" customFormat="1" ht="50.25" customHeight="1" x14ac:dyDescent="0.2">
      <c r="A373" s="140" t="s">
        <v>397</v>
      </c>
      <c r="B373" s="141">
        <v>966</v>
      </c>
      <c r="C373" s="142" t="s">
        <v>82</v>
      </c>
      <c r="D373" s="142" t="s">
        <v>85</v>
      </c>
      <c r="E373" s="142" t="s">
        <v>398</v>
      </c>
      <c r="F373" s="142" t="s">
        <v>101</v>
      </c>
      <c r="G373" s="143">
        <f>G374</f>
        <v>3212.9349999999999</v>
      </c>
      <c r="H373" s="143">
        <f t="shared" ref="H373:I373" si="123">H374</f>
        <v>4228.5709999999999</v>
      </c>
      <c r="I373" s="143">
        <f t="shared" si="123"/>
        <v>4228.5709999999999</v>
      </c>
    </row>
    <row r="374" spans="1:9" ht="25.5" x14ac:dyDescent="0.2">
      <c r="A374" s="144" t="s">
        <v>136</v>
      </c>
      <c r="B374" s="145">
        <v>966</v>
      </c>
      <c r="C374" s="146" t="s">
        <v>82</v>
      </c>
      <c r="D374" s="146" t="s">
        <v>85</v>
      </c>
      <c r="E374" s="146" t="s">
        <v>398</v>
      </c>
      <c r="F374" s="146" t="s">
        <v>135</v>
      </c>
      <c r="G374" s="147">
        <f>G375</f>
        <v>3212.9349999999999</v>
      </c>
      <c r="H374" s="147">
        <f t="shared" ref="H374:I374" si="124">H375</f>
        <v>4228.5709999999999</v>
      </c>
      <c r="I374" s="147">
        <f t="shared" si="124"/>
        <v>4228.5709999999999</v>
      </c>
    </row>
    <row r="375" spans="1:9" x14ac:dyDescent="0.2">
      <c r="A375" s="144" t="s">
        <v>167</v>
      </c>
      <c r="B375" s="145">
        <v>966</v>
      </c>
      <c r="C375" s="146" t="s">
        <v>82</v>
      </c>
      <c r="D375" s="146" t="s">
        <v>85</v>
      </c>
      <c r="E375" s="146" t="s">
        <v>398</v>
      </c>
      <c r="F375" s="146" t="s">
        <v>168</v>
      </c>
      <c r="G375" s="147">
        <v>3212.9349999999999</v>
      </c>
      <c r="H375" s="111">
        <v>4228.5709999999999</v>
      </c>
      <c r="I375" s="111">
        <v>4228.5709999999999</v>
      </c>
    </row>
    <row r="376" spans="1:9" ht="40.5" x14ac:dyDescent="0.25">
      <c r="A376" s="53" t="s">
        <v>442</v>
      </c>
      <c r="B376" s="44">
        <v>966</v>
      </c>
      <c r="C376" s="44" t="s">
        <v>82</v>
      </c>
      <c r="D376" s="48" t="s">
        <v>85</v>
      </c>
      <c r="E376" s="48" t="s">
        <v>443</v>
      </c>
      <c r="F376" s="48" t="s">
        <v>101</v>
      </c>
      <c r="G376" s="112">
        <f t="shared" ref="G376:I378" si="125">G377</f>
        <v>50</v>
      </c>
      <c r="H376" s="112">
        <f t="shared" si="125"/>
        <v>50</v>
      </c>
      <c r="I376" s="112">
        <f t="shared" si="125"/>
        <v>50</v>
      </c>
    </row>
    <row r="377" spans="1:9" ht="38.25" x14ac:dyDescent="0.2">
      <c r="A377" s="193" t="s">
        <v>208</v>
      </c>
      <c r="B377" s="170">
        <v>966</v>
      </c>
      <c r="C377" s="173" t="s">
        <v>82</v>
      </c>
      <c r="D377" s="171" t="s">
        <v>85</v>
      </c>
      <c r="E377" s="171" t="s">
        <v>444</v>
      </c>
      <c r="F377" s="171" t="s">
        <v>101</v>
      </c>
      <c r="G377" s="114">
        <f t="shared" si="125"/>
        <v>50</v>
      </c>
      <c r="H377" s="114">
        <f t="shared" si="125"/>
        <v>50</v>
      </c>
      <c r="I377" s="114">
        <f t="shared" si="125"/>
        <v>50</v>
      </c>
    </row>
    <row r="378" spans="1:9" x14ac:dyDescent="0.2">
      <c r="A378" s="172" t="s">
        <v>132</v>
      </c>
      <c r="B378" s="173">
        <v>966</v>
      </c>
      <c r="C378" s="173" t="s">
        <v>82</v>
      </c>
      <c r="D378" s="174" t="s">
        <v>85</v>
      </c>
      <c r="E378" s="174" t="s">
        <v>444</v>
      </c>
      <c r="F378" s="174" t="s">
        <v>133</v>
      </c>
      <c r="G378" s="111">
        <f t="shared" si="125"/>
        <v>50</v>
      </c>
      <c r="H378" s="111">
        <f t="shared" si="125"/>
        <v>50</v>
      </c>
      <c r="I378" s="111">
        <f t="shared" si="125"/>
        <v>50</v>
      </c>
    </row>
    <row r="379" spans="1:9" x14ac:dyDescent="0.2">
      <c r="A379" s="172" t="s">
        <v>404</v>
      </c>
      <c r="B379" s="173">
        <v>966</v>
      </c>
      <c r="C379" s="173" t="s">
        <v>82</v>
      </c>
      <c r="D379" s="174" t="s">
        <v>85</v>
      </c>
      <c r="E379" s="174" t="s">
        <v>444</v>
      </c>
      <c r="F379" s="174" t="s">
        <v>403</v>
      </c>
      <c r="G379" s="111">
        <v>50</v>
      </c>
      <c r="H379" s="115">
        <v>50</v>
      </c>
      <c r="I379" s="115">
        <v>50</v>
      </c>
    </row>
    <row r="380" spans="1:9" ht="13.5" x14ac:dyDescent="0.25">
      <c r="A380" s="13" t="s">
        <v>300</v>
      </c>
      <c r="B380" s="14">
        <v>966</v>
      </c>
      <c r="C380" s="15" t="s">
        <v>82</v>
      </c>
      <c r="D380" s="15" t="s">
        <v>77</v>
      </c>
      <c r="E380" s="15" t="s">
        <v>220</v>
      </c>
      <c r="F380" s="15" t="s">
        <v>101</v>
      </c>
      <c r="G380" s="109">
        <f>G382</f>
        <v>69596.45</v>
      </c>
      <c r="H380" s="109">
        <f>H382</f>
        <v>62263</v>
      </c>
      <c r="I380" s="109">
        <f>I382</f>
        <v>64602.9</v>
      </c>
    </row>
    <row r="381" spans="1:9" ht="38.25" x14ac:dyDescent="0.25">
      <c r="A381" s="51" t="s">
        <v>451</v>
      </c>
      <c r="B381" s="14">
        <v>966</v>
      </c>
      <c r="C381" s="15" t="s">
        <v>82</v>
      </c>
      <c r="D381" s="15" t="s">
        <v>77</v>
      </c>
      <c r="E381" s="15" t="s">
        <v>236</v>
      </c>
      <c r="F381" s="15" t="s">
        <v>101</v>
      </c>
      <c r="G381" s="112">
        <f>G382</f>
        <v>69596.45</v>
      </c>
      <c r="H381" s="112">
        <f>H382</f>
        <v>62263</v>
      </c>
      <c r="I381" s="112">
        <f>I382</f>
        <v>64602.9</v>
      </c>
    </row>
    <row r="382" spans="1:9" s="20" customFormat="1" ht="40.5" x14ac:dyDescent="0.25">
      <c r="A382" s="13" t="s">
        <v>171</v>
      </c>
      <c r="B382" s="14">
        <v>966</v>
      </c>
      <c r="C382" s="15" t="s">
        <v>82</v>
      </c>
      <c r="D382" s="15" t="s">
        <v>77</v>
      </c>
      <c r="E382" s="15" t="s">
        <v>248</v>
      </c>
      <c r="F382" s="15" t="s">
        <v>101</v>
      </c>
      <c r="G382" s="112">
        <f>G383+G386+G389+G392</f>
        <v>69596.45</v>
      </c>
      <c r="H382" s="112">
        <f t="shared" ref="H382:I382" si="126">H383+H386+H389+H392</f>
        <v>62263</v>
      </c>
      <c r="I382" s="112">
        <f t="shared" si="126"/>
        <v>64602.9</v>
      </c>
    </row>
    <row r="383" spans="1:9" s="19" customFormat="1" ht="38.25" x14ac:dyDescent="0.2">
      <c r="A383" s="52" t="s">
        <v>165</v>
      </c>
      <c r="B383" s="17">
        <v>966</v>
      </c>
      <c r="C383" s="18" t="s">
        <v>82</v>
      </c>
      <c r="D383" s="18" t="s">
        <v>77</v>
      </c>
      <c r="E383" s="18" t="s">
        <v>249</v>
      </c>
      <c r="F383" s="18" t="s">
        <v>101</v>
      </c>
      <c r="G383" s="114">
        <f t="shared" ref="G383:I384" si="127">G384</f>
        <v>57879.8</v>
      </c>
      <c r="H383" s="114">
        <f t="shared" si="127"/>
        <v>60025</v>
      </c>
      <c r="I383" s="114">
        <f t="shared" si="127"/>
        <v>62169.9</v>
      </c>
    </row>
    <row r="384" spans="1:9" ht="25.5" x14ac:dyDescent="0.2">
      <c r="A384" s="6" t="s">
        <v>136</v>
      </c>
      <c r="B384" s="7">
        <v>966</v>
      </c>
      <c r="C384" s="8" t="s">
        <v>82</v>
      </c>
      <c r="D384" s="8" t="s">
        <v>77</v>
      </c>
      <c r="E384" s="8" t="s">
        <v>249</v>
      </c>
      <c r="F384" s="8" t="s">
        <v>135</v>
      </c>
      <c r="G384" s="111">
        <f t="shared" si="127"/>
        <v>57879.8</v>
      </c>
      <c r="H384" s="111">
        <f t="shared" si="127"/>
        <v>60025</v>
      </c>
      <c r="I384" s="111">
        <f t="shared" si="127"/>
        <v>62169.9</v>
      </c>
    </row>
    <row r="385" spans="1:9" s="19" customFormat="1" x14ac:dyDescent="0.2">
      <c r="A385" s="6" t="s">
        <v>167</v>
      </c>
      <c r="B385" s="7">
        <v>966</v>
      </c>
      <c r="C385" s="8" t="s">
        <v>82</v>
      </c>
      <c r="D385" s="8" t="s">
        <v>77</v>
      </c>
      <c r="E385" s="8" t="s">
        <v>249</v>
      </c>
      <c r="F385" s="8" t="s">
        <v>168</v>
      </c>
      <c r="G385" s="111">
        <v>57879.8</v>
      </c>
      <c r="H385" s="110">
        <v>60025</v>
      </c>
      <c r="I385" s="110">
        <v>62169.9</v>
      </c>
    </row>
    <row r="386" spans="1:9" s="19" customFormat="1" ht="27.75" customHeight="1" x14ac:dyDescent="0.2">
      <c r="A386" s="149" t="s">
        <v>170</v>
      </c>
      <c r="B386" s="17">
        <v>966</v>
      </c>
      <c r="C386" s="18" t="s">
        <v>82</v>
      </c>
      <c r="D386" s="18" t="s">
        <v>77</v>
      </c>
      <c r="E386" s="18" t="s">
        <v>17</v>
      </c>
      <c r="F386" s="18" t="s">
        <v>101</v>
      </c>
      <c r="G386" s="114">
        <f>G387</f>
        <v>8955.15</v>
      </c>
      <c r="H386" s="114">
        <f t="shared" ref="H386:I386" si="128">H387</f>
        <v>0</v>
      </c>
      <c r="I386" s="114">
        <f t="shared" si="128"/>
        <v>0</v>
      </c>
    </row>
    <row r="387" spans="1:9" s="19" customFormat="1" ht="27" customHeight="1" x14ac:dyDescent="0.2">
      <c r="A387" s="6" t="s">
        <v>136</v>
      </c>
      <c r="B387" s="7">
        <v>966</v>
      </c>
      <c r="C387" s="8" t="s">
        <v>82</v>
      </c>
      <c r="D387" s="8" t="s">
        <v>77</v>
      </c>
      <c r="E387" s="8" t="s">
        <v>17</v>
      </c>
      <c r="F387" s="8" t="s">
        <v>135</v>
      </c>
      <c r="G387" s="111">
        <f>G388</f>
        <v>8955.15</v>
      </c>
      <c r="H387" s="111">
        <f t="shared" ref="H387:I387" si="129">H388</f>
        <v>0</v>
      </c>
      <c r="I387" s="111">
        <f t="shared" si="129"/>
        <v>0</v>
      </c>
    </row>
    <row r="388" spans="1:9" s="19" customFormat="1" ht="15" customHeight="1" x14ac:dyDescent="0.2">
      <c r="A388" s="6" t="s">
        <v>167</v>
      </c>
      <c r="B388" s="7">
        <v>966</v>
      </c>
      <c r="C388" s="8" t="s">
        <v>82</v>
      </c>
      <c r="D388" s="8" t="s">
        <v>77</v>
      </c>
      <c r="E388" s="8" t="s">
        <v>17</v>
      </c>
      <c r="F388" s="8" t="s">
        <v>168</v>
      </c>
      <c r="G388" s="111">
        <v>8955.15</v>
      </c>
      <c r="H388" s="110">
        <v>0</v>
      </c>
      <c r="I388" s="110">
        <v>0</v>
      </c>
    </row>
    <row r="389" spans="1:9" ht="16.5" customHeight="1" x14ac:dyDescent="0.2">
      <c r="A389" s="47" t="s">
        <v>166</v>
      </c>
      <c r="B389" s="37">
        <v>966</v>
      </c>
      <c r="C389" s="39" t="s">
        <v>82</v>
      </c>
      <c r="D389" s="39" t="s">
        <v>77</v>
      </c>
      <c r="E389" s="18" t="s">
        <v>250</v>
      </c>
      <c r="F389" s="39" t="s">
        <v>101</v>
      </c>
      <c r="G389" s="114">
        <f t="shared" ref="G389:I390" si="130">G390</f>
        <v>561.5</v>
      </c>
      <c r="H389" s="114">
        <f t="shared" si="130"/>
        <v>38</v>
      </c>
      <c r="I389" s="114">
        <f t="shared" si="130"/>
        <v>233</v>
      </c>
    </row>
    <row r="390" spans="1:9" ht="25.5" x14ac:dyDescent="0.2">
      <c r="A390" s="6" t="s">
        <v>136</v>
      </c>
      <c r="B390" s="66" t="s">
        <v>107</v>
      </c>
      <c r="C390" s="34" t="s">
        <v>82</v>
      </c>
      <c r="D390" s="34" t="s">
        <v>77</v>
      </c>
      <c r="E390" s="8" t="s">
        <v>250</v>
      </c>
      <c r="F390" s="8" t="s">
        <v>135</v>
      </c>
      <c r="G390" s="111">
        <f t="shared" si="130"/>
        <v>561.5</v>
      </c>
      <c r="H390" s="111">
        <f t="shared" si="130"/>
        <v>38</v>
      </c>
      <c r="I390" s="111">
        <f t="shared" si="130"/>
        <v>233</v>
      </c>
    </row>
    <row r="391" spans="1:9" x14ac:dyDescent="0.2">
      <c r="A391" s="6" t="s">
        <v>167</v>
      </c>
      <c r="B391" s="66" t="s">
        <v>107</v>
      </c>
      <c r="C391" s="34" t="s">
        <v>82</v>
      </c>
      <c r="D391" s="34" t="s">
        <v>77</v>
      </c>
      <c r="E391" s="8" t="s">
        <v>250</v>
      </c>
      <c r="F391" s="8" t="s">
        <v>168</v>
      </c>
      <c r="G391" s="111">
        <v>561.5</v>
      </c>
      <c r="H391" s="107">
        <v>38</v>
      </c>
      <c r="I391" s="107">
        <v>233</v>
      </c>
    </row>
    <row r="392" spans="1:9" ht="25.5" x14ac:dyDescent="0.2">
      <c r="A392" s="47" t="s">
        <v>340</v>
      </c>
      <c r="B392" s="37">
        <v>966</v>
      </c>
      <c r="C392" s="39" t="s">
        <v>82</v>
      </c>
      <c r="D392" s="39" t="s">
        <v>77</v>
      </c>
      <c r="E392" s="18" t="s">
        <v>341</v>
      </c>
      <c r="F392" s="39" t="s">
        <v>101</v>
      </c>
      <c r="G392" s="114">
        <f t="shared" ref="G392:I393" si="131">G393</f>
        <v>2200</v>
      </c>
      <c r="H392" s="114">
        <f t="shared" si="131"/>
        <v>2200</v>
      </c>
      <c r="I392" s="114">
        <f t="shared" si="131"/>
        <v>2200</v>
      </c>
    </row>
    <row r="393" spans="1:9" ht="25.5" x14ac:dyDescent="0.2">
      <c r="A393" s="6" t="s">
        <v>136</v>
      </c>
      <c r="B393" s="66">
        <v>966</v>
      </c>
      <c r="C393" s="34" t="s">
        <v>82</v>
      </c>
      <c r="D393" s="34" t="s">
        <v>77</v>
      </c>
      <c r="E393" s="8" t="s">
        <v>341</v>
      </c>
      <c r="F393" s="8" t="s">
        <v>135</v>
      </c>
      <c r="G393" s="111">
        <f>G394+G395</f>
        <v>2200</v>
      </c>
      <c r="H393" s="111">
        <f t="shared" si="131"/>
        <v>2200</v>
      </c>
      <c r="I393" s="111">
        <f t="shared" si="131"/>
        <v>2200</v>
      </c>
    </row>
    <row r="394" spans="1:9" ht="15.75" customHeight="1" x14ac:dyDescent="0.2">
      <c r="A394" s="6" t="s">
        <v>167</v>
      </c>
      <c r="B394" s="66">
        <v>966</v>
      </c>
      <c r="C394" s="34" t="s">
        <v>82</v>
      </c>
      <c r="D394" s="34" t="s">
        <v>77</v>
      </c>
      <c r="E394" s="8" t="s">
        <v>341</v>
      </c>
      <c r="F394" s="8" t="s">
        <v>168</v>
      </c>
      <c r="G394" s="111">
        <v>2200</v>
      </c>
      <c r="H394" s="107">
        <v>2200</v>
      </c>
      <c r="I394" s="107">
        <v>2200</v>
      </c>
    </row>
    <row r="395" spans="1:9" ht="51" hidden="1" x14ac:dyDescent="0.2">
      <c r="A395" s="6" t="s">
        <v>378</v>
      </c>
      <c r="B395" s="66">
        <v>966</v>
      </c>
      <c r="C395" s="34" t="s">
        <v>82</v>
      </c>
      <c r="D395" s="34" t="s">
        <v>77</v>
      </c>
      <c r="E395" s="8" t="s">
        <v>341</v>
      </c>
      <c r="F395" s="8" t="s">
        <v>379</v>
      </c>
      <c r="G395" s="111"/>
      <c r="H395" s="107"/>
      <c r="I395" s="107"/>
    </row>
    <row r="396" spans="1:9" ht="13.5" x14ac:dyDescent="0.25">
      <c r="A396" s="13" t="s">
        <v>91</v>
      </c>
      <c r="B396" s="14">
        <v>966</v>
      </c>
      <c r="C396" s="15" t="s">
        <v>82</v>
      </c>
      <c r="D396" s="15" t="s">
        <v>92</v>
      </c>
      <c r="E396" s="15" t="s">
        <v>220</v>
      </c>
      <c r="F396" s="15" t="s">
        <v>101</v>
      </c>
      <c r="G396" s="113">
        <f>G397+G423+G434+G438</f>
        <v>49806.987999999998</v>
      </c>
      <c r="H396" s="113">
        <f t="shared" ref="H396:I396" si="132">H397+H423+H434+H438</f>
        <v>45990.315000000002</v>
      </c>
      <c r="I396" s="113">
        <f t="shared" si="132"/>
        <v>47039.165000000001</v>
      </c>
    </row>
    <row r="397" spans="1:9" ht="38.25" x14ac:dyDescent="0.25">
      <c r="A397" s="51" t="s">
        <v>451</v>
      </c>
      <c r="B397" s="9">
        <v>966</v>
      </c>
      <c r="C397" s="15" t="s">
        <v>82</v>
      </c>
      <c r="D397" s="15" t="s">
        <v>92</v>
      </c>
      <c r="E397" s="15" t="s">
        <v>236</v>
      </c>
      <c r="F397" s="15" t="s">
        <v>101</v>
      </c>
      <c r="G397" s="113">
        <f>G398+G410</f>
        <v>49649.797999999995</v>
      </c>
      <c r="H397" s="113">
        <f t="shared" ref="H397:I397" si="133">H398+H410</f>
        <v>45846.815000000002</v>
      </c>
      <c r="I397" s="113">
        <f t="shared" si="133"/>
        <v>46881.974999999999</v>
      </c>
    </row>
    <row r="398" spans="1:9" ht="40.5" x14ac:dyDescent="0.25">
      <c r="A398" s="13" t="s">
        <v>171</v>
      </c>
      <c r="B398" s="14">
        <v>966</v>
      </c>
      <c r="C398" s="15" t="s">
        <v>82</v>
      </c>
      <c r="D398" s="15" t="s">
        <v>92</v>
      </c>
      <c r="E398" s="15" t="s">
        <v>248</v>
      </c>
      <c r="F398" s="15" t="s">
        <v>101</v>
      </c>
      <c r="G398" s="112">
        <f>G399+G404+G407</f>
        <v>13600.028</v>
      </c>
      <c r="H398" s="112">
        <f t="shared" ref="H398:I398" si="134">H399+H404</f>
        <v>9027.8450000000012</v>
      </c>
      <c r="I398" s="112">
        <f t="shared" si="134"/>
        <v>9027.8450000000012</v>
      </c>
    </row>
    <row r="399" spans="1:9" ht="25.5" x14ac:dyDescent="0.2">
      <c r="A399" s="140" t="s">
        <v>192</v>
      </c>
      <c r="B399" s="54" t="s">
        <v>107</v>
      </c>
      <c r="C399" s="39" t="s">
        <v>82</v>
      </c>
      <c r="D399" s="39" t="s">
        <v>92</v>
      </c>
      <c r="E399" s="18" t="s">
        <v>251</v>
      </c>
      <c r="F399" s="18" t="s">
        <v>101</v>
      </c>
      <c r="G399" s="114">
        <f>G400+G402</f>
        <v>4227.68</v>
      </c>
      <c r="H399" s="114">
        <f t="shared" ref="H399:I399" si="135">H400+H402</f>
        <v>5637.68</v>
      </c>
      <c r="I399" s="114">
        <f t="shared" si="135"/>
        <v>5637.68</v>
      </c>
    </row>
    <row r="400" spans="1:9" ht="25.5" x14ac:dyDescent="0.2">
      <c r="A400" s="6" t="s">
        <v>37</v>
      </c>
      <c r="B400" s="66" t="s">
        <v>107</v>
      </c>
      <c r="C400" s="34" t="s">
        <v>82</v>
      </c>
      <c r="D400" s="34" t="s">
        <v>92</v>
      </c>
      <c r="E400" s="8" t="s">
        <v>251</v>
      </c>
      <c r="F400" s="8" t="s">
        <v>127</v>
      </c>
      <c r="G400" s="111">
        <f>G401</f>
        <v>150</v>
      </c>
      <c r="H400" s="111">
        <f t="shared" ref="H400:I400" si="136">H401</f>
        <v>150</v>
      </c>
      <c r="I400" s="111">
        <f t="shared" si="136"/>
        <v>150</v>
      </c>
    </row>
    <row r="401" spans="1:9" ht="25.5" x14ac:dyDescent="0.2">
      <c r="A401" s="6" t="s">
        <v>154</v>
      </c>
      <c r="B401" s="66" t="s">
        <v>107</v>
      </c>
      <c r="C401" s="34" t="s">
        <v>82</v>
      </c>
      <c r="D401" s="34" t="s">
        <v>92</v>
      </c>
      <c r="E401" s="8" t="s">
        <v>251</v>
      </c>
      <c r="F401" s="8" t="s">
        <v>155</v>
      </c>
      <c r="G401" s="111">
        <v>150</v>
      </c>
      <c r="H401" s="107">
        <v>150</v>
      </c>
      <c r="I401" s="107">
        <v>150</v>
      </c>
    </row>
    <row r="402" spans="1:9" ht="25.5" x14ac:dyDescent="0.2">
      <c r="A402" s="6" t="s">
        <v>136</v>
      </c>
      <c r="B402" s="66" t="s">
        <v>107</v>
      </c>
      <c r="C402" s="34" t="s">
        <v>82</v>
      </c>
      <c r="D402" s="34" t="s">
        <v>92</v>
      </c>
      <c r="E402" s="8" t="s">
        <v>251</v>
      </c>
      <c r="F402" s="8" t="s">
        <v>135</v>
      </c>
      <c r="G402" s="111">
        <f>G403</f>
        <v>4077.6800000000003</v>
      </c>
      <c r="H402" s="111">
        <f t="shared" ref="H402:I402" si="137">H403</f>
        <v>5487.68</v>
      </c>
      <c r="I402" s="111">
        <f t="shared" si="137"/>
        <v>5487.68</v>
      </c>
    </row>
    <row r="403" spans="1:9" x14ac:dyDescent="0.2">
      <c r="A403" s="6" t="s">
        <v>167</v>
      </c>
      <c r="B403" s="66" t="s">
        <v>107</v>
      </c>
      <c r="C403" s="34" t="s">
        <v>82</v>
      </c>
      <c r="D403" s="34" t="s">
        <v>92</v>
      </c>
      <c r="E403" s="8" t="s">
        <v>251</v>
      </c>
      <c r="F403" s="8" t="s">
        <v>168</v>
      </c>
      <c r="G403" s="111">
        <f>2607.68+2880-1410</f>
        <v>4077.6800000000003</v>
      </c>
      <c r="H403" s="111">
        <f>2607.68+2880</f>
        <v>5487.68</v>
      </c>
      <c r="I403" s="111">
        <f>2607.68+2880</f>
        <v>5487.68</v>
      </c>
    </row>
    <row r="404" spans="1:9" ht="38.25" x14ac:dyDescent="0.2">
      <c r="A404" s="140" t="s">
        <v>317</v>
      </c>
      <c r="B404" s="54" t="s">
        <v>107</v>
      </c>
      <c r="C404" s="39" t="s">
        <v>82</v>
      </c>
      <c r="D404" s="39" t="s">
        <v>92</v>
      </c>
      <c r="E404" s="18" t="s">
        <v>204</v>
      </c>
      <c r="F404" s="18" t="s">
        <v>101</v>
      </c>
      <c r="G404" s="114">
        <f>G405</f>
        <v>6552.348</v>
      </c>
      <c r="H404" s="114">
        <f t="shared" ref="H404:I404" si="138">H405</f>
        <v>3390.165</v>
      </c>
      <c r="I404" s="114">
        <f t="shared" si="138"/>
        <v>3390.165</v>
      </c>
    </row>
    <row r="405" spans="1:9" ht="25.5" x14ac:dyDescent="0.2">
      <c r="A405" s="6" t="s">
        <v>136</v>
      </c>
      <c r="B405" s="66" t="s">
        <v>107</v>
      </c>
      <c r="C405" s="39" t="s">
        <v>82</v>
      </c>
      <c r="D405" s="39" t="s">
        <v>92</v>
      </c>
      <c r="E405" s="8" t="s">
        <v>204</v>
      </c>
      <c r="F405" s="8" t="s">
        <v>135</v>
      </c>
      <c r="G405" s="111">
        <f>G406</f>
        <v>6552.348</v>
      </c>
      <c r="H405" s="111">
        <f t="shared" ref="H405:I405" si="139">H406</f>
        <v>3390.165</v>
      </c>
      <c r="I405" s="111">
        <f t="shared" si="139"/>
        <v>3390.165</v>
      </c>
    </row>
    <row r="406" spans="1:9" x14ac:dyDescent="0.2">
      <c r="A406" s="6" t="s">
        <v>167</v>
      </c>
      <c r="B406" s="66" t="s">
        <v>107</v>
      </c>
      <c r="C406" s="39" t="s">
        <v>82</v>
      </c>
      <c r="D406" s="39" t="s">
        <v>92</v>
      </c>
      <c r="E406" s="174" t="s">
        <v>204</v>
      </c>
      <c r="F406" s="174" t="s">
        <v>168</v>
      </c>
      <c r="G406" s="111">
        <v>6552.348</v>
      </c>
      <c r="H406" s="111">
        <v>3390.165</v>
      </c>
      <c r="I406" s="111">
        <v>3390.165</v>
      </c>
    </row>
    <row r="407" spans="1:9" s="19" customFormat="1" ht="51" x14ac:dyDescent="0.2">
      <c r="A407" s="16" t="s">
        <v>415</v>
      </c>
      <c r="B407" s="54" t="s">
        <v>107</v>
      </c>
      <c r="C407" s="39" t="s">
        <v>82</v>
      </c>
      <c r="D407" s="39" t="s">
        <v>92</v>
      </c>
      <c r="E407" s="171" t="s">
        <v>425</v>
      </c>
      <c r="F407" s="171" t="s">
        <v>101</v>
      </c>
      <c r="G407" s="114">
        <f>G408</f>
        <v>2820</v>
      </c>
      <c r="H407" s="114">
        <f t="shared" ref="H407:I407" si="140">H408</f>
        <v>0</v>
      </c>
      <c r="I407" s="114">
        <f t="shared" si="140"/>
        <v>0</v>
      </c>
    </row>
    <row r="408" spans="1:9" ht="25.5" x14ac:dyDescent="0.2">
      <c r="A408" s="6" t="s">
        <v>136</v>
      </c>
      <c r="B408" s="66" t="s">
        <v>107</v>
      </c>
      <c r="C408" s="39" t="s">
        <v>82</v>
      </c>
      <c r="D408" s="39" t="s">
        <v>92</v>
      </c>
      <c r="E408" s="174" t="s">
        <v>425</v>
      </c>
      <c r="F408" s="174" t="s">
        <v>135</v>
      </c>
      <c r="G408" s="111">
        <f>G409</f>
        <v>2820</v>
      </c>
      <c r="H408" s="111">
        <f t="shared" ref="H408:I408" si="141">H409</f>
        <v>0</v>
      </c>
      <c r="I408" s="111">
        <f t="shared" si="141"/>
        <v>0</v>
      </c>
    </row>
    <row r="409" spans="1:9" ht="15" customHeight="1" x14ac:dyDescent="0.2">
      <c r="A409" s="6" t="s">
        <v>167</v>
      </c>
      <c r="B409" s="66" t="s">
        <v>107</v>
      </c>
      <c r="C409" s="39" t="s">
        <v>82</v>
      </c>
      <c r="D409" s="39" t="s">
        <v>92</v>
      </c>
      <c r="E409" s="174" t="s">
        <v>425</v>
      </c>
      <c r="F409" s="174" t="s">
        <v>168</v>
      </c>
      <c r="G409" s="111">
        <f>1410+1410</f>
        <v>2820</v>
      </c>
      <c r="H409" s="111">
        <v>0</v>
      </c>
      <c r="I409" s="111">
        <v>0</v>
      </c>
    </row>
    <row r="410" spans="1:9" s="21" customFormat="1" ht="27" x14ac:dyDescent="0.25">
      <c r="A410" s="13" t="s">
        <v>22</v>
      </c>
      <c r="B410" s="67" t="s">
        <v>107</v>
      </c>
      <c r="C410" s="48" t="s">
        <v>82</v>
      </c>
      <c r="D410" s="48" t="s">
        <v>92</v>
      </c>
      <c r="E410" s="15" t="s">
        <v>252</v>
      </c>
      <c r="F410" s="15" t="s">
        <v>101</v>
      </c>
      <c r="G410" s="112">
        <f>G411+G414</f>
        <v>36049.769999999997</v>
      </c>
      <c r="H410" s="112">
        <f t="shared" ref="H410:I410" si="142">H411+H414</f>
        <v>36818.97</v>
      </c>
      <c r="I410" s="112">
        <f t="shared" si="142"/>
        <v>37854.129999999997</v>
      </c>
    </row>
    <row r="411" spans="1:9" s="19" customFormat="1" ht="25.5" x14ac:dyDescent="0.2">
      <c r="A411" s="16" t="s">
        <v>138</v>
      </c>
      <c r="B411" s="54" t="s">
        <v>107</v>
      </c>
      <c r="C411" s="39" t="s">
        <v>82</v>
      </c>
      <c r="D411" s="39" t="s">
        <v>92</v>
      </c>
      <c r="E411" s="18" t="s">
        <v>253</v>
      </c>
      <c r="F411" s="18" t="s">
        <v>101</v>
      </c>
      <c r="G411" s="114">
        <f t="shared" ref="G411:I412" si="143">G412</f>
        <v>5705</v>
      </c>
      <c r="H411" s="114">
        <f t="shared" si="143"/>
        <v>5763</v>
      </c>
      <c r="I411" s="114">
        <f t="shared" si="143"/>
        <v>5821</v>
      </c>
    </row>
    <row r="412" spans="1:9" ht="51" x14ac:dyDescent="0.2">
      <c r="A412" s="6" t="s">
        <v>130</v>
      </c>
      <c r="B412" s="66" t="s">
        <v>107</v>
      </c>
      <c r="C412" s="34" t="s">
        <v>82</v>
      </c>
      <c r="D412" s="34" t="s">
        <v>92</v>
      </c>
      <c r="E412" s="18" t="s">
        <v>253</v>
      </c>
      <c r="F412" s="8" t="s">
        <v>131</v>
      </c>
      <c r="G412" s="111">
        <f t="shared" si="143"/>
        <v>5705</v>
      </c>
      <c r="H412" s="111">
        <f t="shared" si="143"/>
        <v>5763</v>
      </c>
      <c r="I412" s="111">
        <f t="shared" si="143"/>
        <v>5821</v>
      </c>
    </row>
    <row r="413" spans="1:9" ht="25.5" x14ac:dyDescent="0.2">
      <c r="A413" s="6" t="s">
        <v>153</v>
      </c>
      <c r="B413" s="66" t="s">
        <v>107</v>
      </c>
      <c r="C413" s="34" t="s">
        <v>82</v>
      </c>
      <c r="D413" s="34" t="s">
        <v>92</v>
      </c>
      <c r="E413" s="18" t="s">
        <v>253</v>
      </c>
      <c r="F413" s="8" t="s">
        <v>152</v>
      </c>
      <c r="G413" s="178">
        <v>5705</v>
      </c>
      <c r="H413" s="178">
        <v>5763</v>
      </c>
      <c r="I413" s="178">
        <v>5821</v>
      </c>
    </row>
    <row r="414" spans="1:9" s="19" customFormat="1" ht="38.25" x14ac:dyDescent="0.2">
      <c r="A414" s="153" t="s">
        <v>165</v>
      </c>
      <c r="B414" s="54" t="s">
        <v>107</v>
      </c>
      <c r="C414" s="39" t="s">
        <v>82</v>
      </c>
      <c r="D414" s="39" t="s">
        <v>92</v>
      </c>
      <c r="E414" s="18" t="s">
        <v>254</v>
      </c>
      <c r="F414" s="18" t="s">
        <v>101</v>
      </c>
      <c r="G414" s="177">
        <f>G415+G417+G419+G421</f>
        <v>30344.769999999997</v>
      </c>
      <c r="H414" s="177">
        <f>H415+H417+H421</f>
        <v>31055.97</v>
      </c>
      <c r="I414" s="177">
        <f>I415+I417+I421</f>
        <v>32033.129999999997</v>
      </c>
    </row>
    <row r="415" spans="1:9" ht="51" x14ac:dyDescent="0.2">
      <c r="A415" s="6" t="s">
        <v>130</v>
      </c>
      <c r="B415" s="66" t="s">
        <v>107</v>
      </c>
      <c r="C415" s="34" t="s">
        <v>82</v>
      </c>
      <c r="D415" s="34" t="s">
        <v>92</v>
      </c>
      <c r="E415" s="8" t="s">
        <v>254</v>
      </c>
      <c r="F415" s="8" t="s">
        <v>131</v>
      </c>
      <c r="G415" s="178">
        <f>G416</f>
        <v>19608</v>
      </c>
      <c r="H415" s="178">
        <f>H416</f>
        <v>19806</v>
      </c>
      <c r="I415" s="178">
        <f>I416</f>
        <v>20006</v>
      </c>
    </row>
    <row r="416" spans="1:9" x14ac:dyDescent="0.2">
      <c r="A416" s="6" t="s">
        <v>150</v>
      </c>
      <c r="B416" s="66" t="s">
        <v>107</v>
      </c>
      <c r="C416" s="34" t="s">
        <v>82</v>
      </c>
      <c r="D416" s="34" t="s">
        <v>92</v>
      </c>
      <c r="E416" s="8" t="s">
        <v>254</v>
      </c>
      <c r="F416" s="8" t="s">
        <v>151</v>
      </c>
      <c r="G416" s="178">
        <v>19608</v>
      </c>
      <c r="H416" s="178">
        <v>19806</v>
      </c>
      <c r="I416" s="178">
        <v>20006</v>
      </c>
    </row>
    <row r="417" spans="1:9" ht="25.5" x14ac:dyDescent="0.2">
      <c r="A417" s="6" t="s">
        <v>37</v>
      </c>
      <c r="B417" s="66" t="s">
        <v>107</v>
      </c>
      <c r="C417" s="34" t="s">
        <v>82</v>
      </c>
      <c r="D417" s="34" t="s">
        <v>92</v>
      </c>
      <c r="E417" s="8" t="s">
        <v>254</v>
      </c>
      <c r="F417" s="8" t="s">
        <v>127</v>
      </c>
      <c r="G417" s="178">
        <f>G418</f>
        <v>10297.769999999999</v>
      </c>
      <c r="H417" s="178">
        <f>H418</f>
        <v>10810.97</v>
      </c>
      <c r="I417" s="178">
        <f>I418</f>
        <v>11588.13</v>
      </c>
    </row>
    <row r="418" spans="1:9" ht="25.5" x14ac:dyDescent="0.2">
      <c r="A418" s="6" t="s">
        <v>154</v>
      </c>
      <c r="B418" s="66" t="s">
        <v>107</v>
      </c>
      <c r="C418" s="34" t="s">
        <v>82</v>
      </c>
      <c r="D418" s="34" t="s">
        <v>92</v>
      </c>
      <c r="E418" s="8" t="s">
        <v>254</v>
      </c>
      <c r="F418" s="8" t="s">
        <v>155</v>
      </c>
      <c r="G418" s="178">
        <f>9596.97+700.8</f>
        <v>10297.769999999999</v>
      </c>
      <c r="H418" s="178">
        <f>10110.17+700.8</f>
        <v>10810.97</v>
      </c>
      <c r="I418" s="178">
        <f>10887.33+700.8</f>
        <v>11588.13</v>
      </c>
    </row>
    <row r="419" spans="1:9" x14ac:dyDescent="0.2">
      <c r="A419" s="144" t="s">
        <v>132</v>
      </c>
      <c r="B419" s="66" t="s">
        <v>107</v>
      </c>
      <c r="C419" s="34" t="s">
        <v>82</v>
      </c>
      <c r="D419" s="34" t="s">
        <v>92</v>
      </c>
      <c r="E419" s="34" t="s">
        <v>254</v>
      </c>
      <c r="F419" s="34" t="s">
        <v>133</v>
      </c>
      <c r="G419" s="111">
        <f>G420</f>
        <v>0</v>
      </c>
      <c r="H419" s="107"/>
      <c r="I419" s="107"/>
    </row>
    <row r="420" spans="1:9" ht="25.5" x14ac:dyDescent="0.2">
      <c r="A420" s="144" t="s">
        <v>332</v>
      </c>
      <c r="B420" s="66" t="s">
        <v>107</v>
      </c>
      <c r="C420" s="34" t="s">
        <v>82</v>
      </c>
      <c r="D420" s="34" t="s">
        <v>92</v>
      </c>
      <c r="E420" s="34" t="s">
        <v>254</v>
      </c>
      <c r="F420" s="34" t="s">
        <v>336</v>
      </c>
      <c r="G420" s="111">
        <v>0</v>
      </c>
      <c r="H420" s="107"/>
      <c r="I420" s="107"/>
    </row>
    <row r="421" spans="1:9" x14ac:dyDescent="0.2">
      <c r="A421" s="45" t="s">
        <v>128</v>
      </c>
      <c r="B421" s="66" t="s">
        <v>107</v>
      </c>
      <c r="C421" s="34" t="s">
        <v>82</v>
      </c>
      <c r="D421" s="34" t="s">
        <v>92</v>
      </c>
      <c r="E421" s="8" t="s">
        <v>254</v>
      </c>
      <c r="F421" s="8" t="s">
        <v>129</v>
      </c>
      <c r="G421" s="111">
        <f>G422</f>
        <v>439</v>
      </c>
      <c r="H421" s="111">
        <f>H422</f>
        <v>439</v>
      </c>
      <c r="I421" s="111">
        <f>I422</f>
        <v>439</v>
      </c>
    </row>
    <row r="422" spans="1:9" x14ac:dyDescent="0.2">
      <c r="A422" s="45" t="s">
        <v>157</v>
      </c>
      <c r="B422" s="66" t="s">
        <v>107</v>
      </c>
      <c r="C422" s="34" t="s">
        <v>82</v>
      </c>
      <c r="D422" s="34" t="s">
        <v>92</v>
      </c>
      <c r="E422" s="8" t="s">
        <v>254</v>
      </c>
      <c r="F422" s="8" t="s">
        <v>156</v>
      </c>
      <c r="G422" s="111">
        <v>439</v>
      </c>
      <c r="H422" s="107">
        <v>439</v>
      </c>
      <c r="I422" s="107">
        <v>439</v>
      </c>
    </row>
    <row r="423" spans="1:9" ht="25.5" x14ac:dyDescent="0.25">
      <c r="A423" s="151" t="s">
        <v>351</v>
      </c>
      <c r="B423" s="9">
        <v>966</v>
      </c>
      <c r="C423" s="5" t="s">
        <v>82</v>
      </c>
      <c r="D423" s="5" t="s">
        <v>92</v>
      </c>
      <c r="E423" s="91" t="s">
        <v>226</v>
      </c>
      <c r="F423" s="5" t="s">
        <v>101</v>
      </c>
      <c r="G423" s="154">
        <f>G424</f>
        <v>24.689999999999998</v>
      </c>
      <c r="H423" s="154">
        <f t="shared" ref="H423:I423" si="144">H424</f>
        <v>11</v>
      </c>
      <c r="I423" s="154">
        <f t="shared" si="144"/>
        <v>24.689999999999998</v>
      </c>
    </row>
    <row r="424" spans="1:9" ht="67.5" x14ac:dyDescent="0.25">
      <c r="A424" s="58" t="s">
        <v>19</v>
      </c>
      <c r="B424" s="14">
        <v>966</v>
      </c>
      <c r="C424" s="15" t="s">
        <v>82</v>
      </c>
      <c r="D424" s="15" t="s">
        <v>92</v>
      </c>
      <c r="E424" s="98" t="s">
        <v>287</v>
      </c>
      <c r="F424" s="15" t="s">
        <v>101</v>
      </c>
      <c r="G424" s="154">
        <f>G425+G428+G431</f>
        <v>24.689999999999998</v>
      </c>
      <c r="H424" s="154">
        <f t="shared" ref="H424:I424" si="145">H425+H428+H431</f>
        <v>11</v>
      </c>
      <c r="I424" s="154">
        <f t="shared" si="145"/>
        <v>24.689999999999998</v>
      </c>
    </row>
    <row r="425" spans="1:9" ht="19.5" customHeight="1" x14ac:dyDescent="0.2">
      <c r="A425" s="138" t="s">
        <v>207</v>
      </c>
      <c r="B425" s="17">
        <v>966</v>
      </c>
      <c r="C425" s="18" t="s">
        <v>82</v>
      </c>
      <c r="D425" s="18" t="s">
        <v>92</v>
      </c>
      <c r="E425" s="18" t="s">
        <v>210</v>
      </c>
      <c r="F425" s="18" t="s">
        <v>101</v>
      </c>
      <c r="G425" s="143">
        <f t="shared" ref="G425:I426" si="146">G426</f>
        <v>0</v>
      </c>
      <c r="H425" s="143">
        <f t="shared" si="146"/>
        <v>11</v>
      </c>
      <c r="I425" s="143">
        <f t="shared" si="146"/>
        <v>0</v>
      </c>
    </row>
    <row r="426" spans="1:9" ht="25.5" x14ac:dyDescent="0.2">
      <c r="A426" s="6" t="s">
        <v>37</v>
      </c>
      <c r="B426" s="7">
        <v>966</v>
      </c>
      <c r="C426" s="8" t="s">
        <v>82</v>
      </c>
      <c r="D426" s="8" t="s">
        <v>92</v>
      </c>
      <c r="E426" s="8" t="s">
        <v>210</v>
      </c>
      <c r="F426" s="7">
        <v>200</v>
      </c>
      <c r="G426" s="147">
        <f t="shared" si="146"/>
        <v>0</v>
      </c>
      <c r="H426" s="147">
        <f t="shared" si="146"/>
        <v>11</v>
      </c>
      <c r="I426" s="147">
        <f t="shared" si="146"/>
        <v>0</v>
      </c>
    </row>
    <row r="427" spans="1:9" ht="25.5" x14ac:dyDescent="0.2">
      <c r="A427" s="33" t="s">
        <v>154</v>
      </c>
      <c r="B427" s="7">
        <v>966</v>
      </c>
      <c r="C427" s="8" t="s">
        <v>82</v>
      </c>
      <c r="D427" s="8" t="s">
        <v>92</v>
      </c>
      <c r="E427" s="8" t="s">
        <v>210</v>
      </c>
      <c r="F427" s="7">
        <v>240</v>
      </c>
      <c r="G427" s="147">
        <v>0</v>
      </c>
      <c r="H427" s="147">
        <v>11</v>
      </c>
      <c r="I427" s="147">
        <v>0</v>
      </c>
    </row>
    <row r="428" spans="1:9" ht="25.5" x14ac:dyDescent="0.2">
      <c r="A428" s="82" t="s">
        <v>206</v>
      </c>
      <c r="B428" s="17">
        <v>966</v>
      </c>
      <c r="C428" s="18" t="s">
        <v>82</v>
      </c>
      <c r="D428" s="18" t="s">
        <v>92</v>
      </c>
      <c r="E428" s="18" t="s">
        <v>211</v>
      </c>
      <c r="F428" s="18" t="s">
        <v>101</v>
      </c>
      <c r="G428" s="143">
        <f t="shared" ref="G428:I429" si="147">G429</f>
        <v>14.19</v>
      </c>
      <c r="H428" s="143">
        <f t="shared" si="147"/>
        <v>0</v>
      </c>
      <c r="I428" s="143">
        <f t="shared" si="147"/>
        <v>14.19</v>
      </c>
    </row>
    <row r="429" spans="1:9" ht="25.5" x14ac:dyDescent="0.2">
      <c r="A429" s="6" t="s">
        <v>37</v>
      </c>
      <c r="B429" s="7">
        <v>966</v>
      </c>
      <c r="C429" s="8" t="s">
        <v>82</v>
      </c>
      <c r="D429" s="8" t="s">
        <v>92</v>
      </c>
      <c r="E429" s="8" t="s">
        <v>211</v>
      </c>
      <c r="F429" s="7">
        <v>200</v>
      </c>
      <c r="G429" s="147">
        <f t="shared" si="147"/>
        <v>14.19</v>
      </c>
      <c r="H429" s="147">
        <f t="shared" si="147"/>
        <v>0</v>
      </c>
      <c r="I429" s="147">
        <f t="shared" si="147"/>
        <v>14.19</v>
      </c>
    </row>
    <row r="430" spans="1:9" ht="25.5" x14ac:dyDescent="0.2">
      <c r="A430" s="6" t="s">
        <v>154</v>
      </c>
      <c r="B430" s="7">
        <v>966</v>
      </c>
      <c r="C430" s="8" t="s">
        <v>82</v>
      </c>
      <c r="D430" s="8" t="s">
        <v>92</v>
      </c>
      <c r="E430" s="8" t="s">
        <v>211</v>
      </c>
      <c r="F430" s="7">
        <v>240</v>
      </c>
      <c r="G430" s="147">
        <v>14.19</v>
      </c>
      <c r="H430" s="147">
        <v>0</v>
      </c>
      <c r="I430" s="147">
        <v>14.19</v>
      </c>
    </row>
    <row r="431" spans="1:9" ht="18" customHeight="1" x14ac:dyDescent="0.2">
      <c r="A431" s="134" t="s">
        <v>323</v>
      </c>
      <c r="B431" s="17">
        <v>966</v>
      </c>
      <c r="C431" s="18" t="s">
        <v>82</v>
      </c>
      <c r="D431" s="18" t="s">
        <v>92</v>
      </c>
      <c r="E431" s="39" t="s">
        <v>327</v>
      </c>
      <c r="F431" s="18" t="s">
        <v>101</v>
      </c>
      <c r="G431" s="147">
        <f t="shared" ref="G431:I432" si="148">G432</f>
        <v>10.5</v>
      </c>
      <c r="H431" s="147">
        <f t="shared" si="148"/>
        <v>0</v>
      </c>
      <c r="I431" s="147">
        <f t="shared" si="148"/>
        <v>10.5</v>
      </c>
    </row>
    <row r="432" spans="1:9" ht="25.5" x14ac:dyDescent="0.2">
      <c r="A432" s="6" t="s">
        <v>37</v>
      </c>
      <c r="B432" s="7">
        <v>966</v>
      </c>
      <c r="C432" s="8" t="s">
        <v>82</v>
      </c>
      <c r="D432" s="8" t="s">
        <v>92</v>
      </c>
      <c r="E432" s="34" t="s">
        <v>327</v>
      </c>
      <c r="F432" s="7">
        <v>200</v>
      </c>
      <c r="G432" s="147">
        <f t="shared" si="148"/>
        <v>10.5</v>
      </c>
      <c r="H432" s="147">
        <f t="shared" si="148"/>
        <v>0</v>
      </c>
      <c r="I432" s="147">
        <f t="shared" si="148"/>
        <v>10.5</v>
      </c>
    </row>
    <row r="433" spans="1:9" ht="25.5" x14ac:dyDescent="0.2">
      <c r="A433" s="6" t="s">
        <v>154</v>
      </c>
      <c r="B433" s="7">
        <v>966</v>
      </c>
      <c r="C433" s="8" t="s">
        <v>82</v>
      </c>
      <c r="D433" s="8" t="s">
        <v>92</v>
      </c>
      <c r="E433" s="34" t="s">
        <v>327</v>
      </c>
      <c r="F433" s="7">
        <v>240</v>
      </c>
      <c r="G433" s="147">
        <v>10.5</v>
      </c>
      <c r="H433" s="147">
        <v>0</v>
      </c>
      <c r="I433" s="147">
        <v>10.5</v>
      </c>
    </row>
    <row r="434" spans="1:9" ht="25.5" x14ac:dyDescent="0.2">
      <c r="A434" s="42" t="s">
        <v>26</v>
      </c>
      <c r="B434" s="135">
        <v>966</v>
      </c>
      <c r="C434" s="41" t="s">
        <v>82</v>
      </c>
      <c r="D434" s="41" t="s">
        <v>92</v>
      </c>
      <c r="E434" s="41" t="s">
        <v>304</v>
      </c>
      <c r="F434" s="135" t="s">
        <v>101</v>
      </c>
      <c r="G434" s="113">
        <f t="shared" ref="G434:I436" si="149">G435</f>
        <v>2.5</v>
      </c>
      <c r="H434" s="113">
        <f t="shared" si="149"/>
        <v>2.5</v>
      </c>
      <c r="I434" s="113">
        <f t="shared" si="149"/>
        <v>2.5</v>
      </c>
    </row>
    <row r="435" spans="1:9" ht="18.75" customHeight="1" x14ac:dyDescent="0.2">
      <c r="A435" s="38" t="s">
        <v>302</v>
      </c>
      <c r="B435" s="54">
        <v>966</v>
      </c>
      <c r="C435" s="39" t="s">
        <v>82</v>
      </c>
      <c r="D435" s="39" t="s">
        <v>92</v>
      </c>
      <c r="E435" s="39" t="s">
        <v>301</v>
      </c>
      <c r="F435" s="18" t="s">
        <v>101</v>
      </c>
      <c r="G435" s="111">
        <f t="shared" si="149"/>
        <v>2.5</v>
      </c>
      <c r="H435" s="111">
        <f t="shared" si="149"/>
        <v>2.5</v>
      </c>
      <c r="I435" s="111">
        <f t="shared" si="149"/>
        <v>2.5</v>
      </c>
    </row>
    <row r="436" spans="1:9" ht="25.5" x14ac:dyDescent="0.2">
      <c r="A436" s="6" t="s">
        <v>37</v>
      </c>
      <c r="B436" s="66">
        <v>966</v>
      </c>
      <c r="C436" s="34" t="s">
        <v>82</v>
      </c>
      <c r="D436" s="34" t="s">
        <v>92</v>
      </c>
      <c r="E436" s="34" t="s">
        <v>301</v>
      </c>
      <c r="F436" s="8">
        <v>200</v>
      </c>
      <c r="G436" s="111">
        <f t="shared" si="149"/>
        <v>2.5</v>
      </c>
      <c r="H436" s="111">
        <f t="shared" si="149"/>
        <v>2.5</v>
      </c>
      <c r="I436" s="111">
        <f t="shared" si="149"/>
        <v>2.5</v>
      </c>
    </row>
    <row r="437" spans="1:9" ht="25.5" x14ac:dyDescent="0.2">
      <c r="A437" s="33" t="s">
        <v>154</v>
      </c>
      <c r="B437" s="66">
        <v>966</v>
      </c>
      <c r="C437" s="34" t="s">
        <v>82</v>
      </c>
      <c r="D437" s="34" t="s">
        <v>92</v>
      </c>
      <c r="E437" s="34" t="s">
        <v>301</v>
      </c>
      <c r="F437" s="8">
        <v>240</v>
      </c>
      <c r="G437" s="111">
        <v>2.5</v>
      </c>
      <c r="H437" s="111">
        <v>2.5</v>
      </c>
      <c r="I437" s="111">
        <v>2.5</v>
      </c>
    </row>
    <row r="438" spans="1:9" ht="25.5" x14ac:dyDescent="0.2">
      <c r="A438" s="151" t="s">
        <v>414</v>
      </c>
      <c r="B438" s="135" t="s">
        <v>107</v>
      </c>
      <c r="C438" s="41" t="s">
        <v>82</v>
      </c>
      <c r="D438" s="41" t="s">
        <v>92</v>
      </c>
      <c r="E438" s="41" t="s">
        <v>305</v>
      </c>
      <c r="F438" s="5" t="s">
        <v>101</v>
      </c>
      <c r="G438" s="113">
        <f>G439+G443+G447+G451</f>
        <v>130</v>
      </c>
      <c r="H438" s="113">
        <f>H439+H443+H447+H451</f>
        <v>130</v>
      </c>
      <c r="I438" s="113">
        <f>I439+I443+I447+I451</f>
        <v>130</v>
      </c>
    </row>
    <row r="439" spans="1:9" s="19" customFormat="1" ht="41.25" customHeight="1" x14ac:dyDescent="0.25">
      <c r="A439" s="53" t="s">
        <v>27</v>
      </c>
      <c r="B439" s="67" t="s">
        <v>107</v>
      </c>
      <c r="C439" s="48" t="s">
        <v>82</v>
      </c>
      <c r="D439" s="48" t="s">
        <v>92</v>
      </c>
      <c r="E439" s="48" t="s">
        <v>320</v>
      </c>
      <c r="F439" s="15" t="s">
        <v>101</v>
      </c>
      <c r="G439" s="112">
        <f t="shared" ref="G439:I441" si="150">G440</f>
        <v>35</v>
      </c>
      <c r="H439" s="112">
        <f t="shared" si="150"/>
        <v>35</v>
      </c>
      <c r="I439" s="112">
        <f t="shared" si="150"/>
        <v>35</v>
      </c>
    </row>
    <row r="440" spans="1:9" s="19" customFormat="1" ht="25.5" x14ac:dyDescent="0.2">
      <c r="A440" s="72" t="s">
        <v>2</v>
      </c>
      <c r="B440" s="54" t="s">
        <v>107</v>
      </c>
      <c r="C440" s="39" t="s">
        <v>82</v>
      </c>
      <c r="D440" s="39" t="s">
        <v>92</v>
      </c>
      <c r="E440" s="39" t="s">
        <v>319</v>
      </c>
      <c r="F440" s="18" t="s">
        <v>101</v>
      </c>
      <c r="G440" s="114">
        <f t="shared" si="150"/>
        <v>35</v>
      </c>
      <c r="H440" s="114">
        <f t="shared" si="150"/>
        <v>35</v>
      </c>
      <c r="I440" s="114">
        <f t="shared" si="150"/>
        <v>35</v>
      </c>
    </row>
    <row r="441" spans="1:9" ht="25.5" x14ac:dyDescent="0.2">
      <c r="A441" s="6" t="s">
        <v>37</v>
      </c>
      <c r="B441" s="66" t="s">
        <v>107</v>
      </c>
      <c r="C441" s="34" t="s">
        <v>82</v>
      </c>
      <c r="D441" s="34" t="s">
        <v>92</v>
      </c>
      <c r="E441" s="34" t="s">
        <v>319</v>
      </c>
      <c r="F441" s="8" t="s">
        <v>127</v>
      </c>
      <c r="G441" s="111">
        <f t="shared" si="150"/>
        <v>35</v>
      </c>
      <c r="H441" s="111">
        <f t="shared" si="150"/>
        <v>35</v>
      </c>
      <c r="I441" s="111">
        <f t="shared" si="150"/>
        <v>35</v>
      </c>
    </row>
    <row r="442" spans="1:9" ht="25.5" x14ac:dyDescent="0.2">
      <c r="A442" s="33" t="s">
        <v>154</v>
      </c>
      <c r="B442" s="66" t="s">
        <v>107</v>
      </c>
      <c r="C442" s="34" t="s">
        <v>82</v>
      </c>
      <c r="D442" s="34" t="s">
        <v>92</v>
      </c>
      <c r="E442" s="34" t="s">
        <v>319</v>
      </c>
      <c r="F442" s="8" t="s">
        <v>155</v>
      </c>
      <c r="G442" s="111">
        <v>35</v>
      </c>
      <c r="H442" s="111">
        <v>35</v>
      </c>
      <c r="I442" s="111">
        <v>35</v>
      </c>
    </row>
    <row r="443" spans="1:9" s="19" customFormat="1" ht="40.5" x14ac:dyDescent="0.25">
      <c r="A443" s="53" t="s">
        <v>28</v>
      </c>
      <c r="B443" s="67" t="s">
        <v>107</v>
      </c>
      <c r="C443" s="48" t="s">
        <v>82</v>
      </c>
      <c r="D443" s="48" t="s">
        <v>92</v>
      </c>
      <c r="E443" s="48" t="s">
        <v>322</v>
      </c>
      <c r="F443" s="15" t="s">
        <v>101</v>
      </c>
      <c r="G443" s="112">
        <f t="shared" ref="G443:I445" si="151">G444</f>
        <v>10</v>
      </c>
      <c r="H443" s="112">
        <f t="shared" si="151"/>
        <v>10</v>
      </c>
      <c r="I443" s="112">
        <f t="shared" si="151"/>
        <v>10</v>
      </c>
    </row>
    <row r="444" spans="1:9" s="19" customFormat="1" ht="25.5" x14ac:dyDescent="0.2">
      <c r="A444" s="72" t="s">
        <v>1</v>
      </c>
      <c r="B444" s="54" t="s">
        <v>107</v>
      </c>
      <c r="C444" s="39" t="s">
        <v>82</v>
      </c>
      <c r="D444" s="39" t="s">
        <v>92</v>
      </c>
      <c r="E444" s="39" t="s">
        <v>321</v>
      </c>
      <c r="F444" s="18" t="s">
        <v>101</v>
      </c>
      <c r="G444" s="114">
        <f t="shared" si="151"/>
        <v>10</v>
      </c>
      <c r="H444" s="114">
        <f t="shared" si="151"/>
        <v>10</v>
      </c>
      <c r="I444" s="114">
        <f t="shared" si="151"/>
        <v>10</v>
      </c>
    </row>
    <row r="445" spans="1:9" ht="25.5" x14ac:dyDescent="0.2">
      <c r="A445" s="6" t="s">
        <v>37</v>
      </c>
      <c r="B445" s="66" t="s">
        <v>107</v>
      </c>
      <c r="C445" s="34" t="s">
        <v>82</v>
      </c>
      <c r="D445" s="34" t="s">
        <v>92</v>
      </c>
      <c r="E445" s="34" t="s">
        <v>321</v>
      </c>
      <c r="F445" s="8" t="s">
        <v>127</v>
      </c>
      <c r="G445" s="111">
        <f t="shared" si="151"/>
        <v>10</v>
      </c>
      <c r="H445" s="111">
        <f t="shared" si="151"/>
        <v>10</v>
      </c>
      <c r="I445" s="111">
        <f t="shared" si="151"/>
        <v>10</v>
      </c>
    </row>
    <row r="446" spans="1:9" ht="25.5" x14ac:dyDescent="0.2">
      <c r="A446" s="33" t="s">
        <v>154</v>
      </c>
      <c r="B446" s="66" t="s">
        <v>107</v>
      </c>
      <c r="C446" s="34" t="s">
        <v>82</v>
      </c>
      <c r="D446" s="34" t="s">
        <v>92</v>
      </c>
      <c r="E446" s="34" t="s">
        <v>321</v>
      </c>
      <c r="F446" s="8" t="s">
        <v>155</v>
      </c>
      <c r="G446" s="111">
        <v>10</v>
      </c>
      <c r="H446" s="111">
        <v>10</v>
      </c>
      <c r="I446" s="111">
        <v>10</v>
      </c>
    </row>
    <row r="447" spans="1:9" ht="40.5" x14ac:dyDescent="0.25">
      <c r="A447" s="53" t="s">
        <v>29</v>
      </c>
      <c r="B447" s="67" t="s">
        <v>107</v>
      </c>
      <c r="C447" s="48" t="s">
        <v>82</v>
      </c>
      <c r="D447" s="48" t="s">
        <v>92</v>
      </c>
      <c r="E447" s="48" t="s">
        <v>306</v>
      </c>
      <c r="F447" s="15" t="s">
        <v>101</v>
      </c>
      <c r="G447" s="112">
        <f>G448</f>
        <v>30</v>
      </c>
      <c r="H447" s="112">
        <f>H448</f>
        <v>30</v>
      </c>
      <c r="I447" s="112">
        <f>I448</f>
        <v>30</v>
      </c>
    </row>
    <row r="448" spans="1:9" ht="38.25" x14ac:dyDescent="0.2">
      <c r="A448" s="72" t="s">
        <v>310</v>
      </c>
      <c r="B448" s="54" t="s">
        <v>107</v>
      </c>
      <c r="C448" s="39" t="s">
        <v>82</v>
      </c>
      <c r="D448" s="39" t="s">
        <v>92</v>
      </c>
      <c r="E448" s="39" t="s">
        <v>307</v>
      </c>
      <c r="F448" s="18" t="s">
        <v>101</v>
      </c>
      <c r="G448" s="114">
        <f t="shared" ref="G448:I449" si="152">G449</f>
        <v>30</v>
      </c>
      <c r="H448" s="114">
        <f t="shared" si="152"/>
        <v>30</v>
      </c>
      <c r="I448" s="114">
        <f t="shared" si="152"/>
        <v>30</v>
      </c>
    </row>
    <row r="449" spans="1:9" ht="25.5" x14ac:dyDescent="0.2">
      <c r="A449" s="6" t="s">
        <v>37</v>
      </c>
      <c r="B449" s="66" t="s">
        <v>107</v>
      </c>
      <c r="C449" s="34" t="s">
        <v>82</v>
      </c>
      <c r="D449" s="34" t="s">
        <v>92</v>
      </c>
      <c r="E449" s="34" t="s">
        <v>307</v>
      </c>
      <c r="F449" s="8" t="s">
        <v>127</v>
      </c>
      <c r="G449" s="111">
        <f t="shared" si="152"/>
        <v>30</v>
      </c>
      <c r="H449" s="111">
        <f t="shared" si="152"/>
        <v>30</v>
      </c>
      <c r="I449" s="111">
        <f t="shared" si="152"/>
        <v>30</v>
      </c>
    </row>
    <row r="450" spans="1:9" ht="25.5" x14ac:dyDescent="0.2">
      <c r="A450" s="33" t="s">
        <v>154</v>
      </c>
      <c r="B450" s="66" t="s">
        <v>107</v>
      </c>
      <c r="C450" s="34" t="s">
        <v>82</v>
      </c>
      <c r="D450" s="34" t="s">
        <v>92</v>
      </c>
      <c r="E450" s="34" t="s">
        <v>307</v>
      </c>
      <c r="F450" s="8" t="s">
        <v>155</v>
      </c>
      <c r="G450" s="111">
        <v>30</v>
      </c>
      <c r="H450" s="107">
        <v>30</v>
      </c>
      <c r="I450" s="107">
        <v>30</v>
      </c>
    </row>
    <row r="451" spans="1:9" ht="27" x14ac:dyDescent="0.25">
      <c r="A451" s="73" t="s">
        <v>30</v>
      </c>
      <c r="B451" s="67" t="s">
        <v>107</v>
      </c>
      <c r="C451" s="48" t="s">
        <v>82</v>
      </c>
      <c r="D451" s="48" t="s">
        <v>92</v>
      </c>
      <c r="E451" s="48" t="s">
        <v>308</v>
      </c>
      <c r="F451" s="15" t="s">
        <v>101</v>
      </c>
      <c r="G451" s="112">
        <f>G452</f>
        <v>55</v>
      </c>
      <c r="H451" s="112">
        <f>H452</f>
        <v>55</v>
      </c>
      <c r="I451" s="112">
        <f>I452</f>
        <v>55</v>
      </c>
    </row>
    <row r="452" spans="1:9" ht="25.5" x14ac:dyDescent="0.2">
      <c r="A452" s="72" t="s">
        <v>173</v>
      </c>
      <c r="B452" s="54" t="s">
        <v>107</v>
      </c>
      <c r="C452" s="39" t="s">
        <v>82</v>
      </c>
      <c r="D452" s="39" t="s">
        <v>92</v>
      </c>
      <c r="E452" s="39" t="s">
        <v>309</v>
      </c>
      <c r="F452" s="18" t="s">
        <v>101</v>
      </c>
      <c r="G452" s="114">
        <f t="shared" ref="G452:I453" si="153">G453</f>
        <v>55</v>
      </c>
      <c r="H452" s="114">
        <f t="shared" si="153"/>
        <v>55</v>
      </c>
      <c r="I452" s="114">
        <f t="shared" si="153"/>
        <v>55</v>
      </c>
    </row>
    <row r="453" spans="1:9" ht="25.5" x14ac:dyDescent="0.2">
      <c r="A453" s="6" t="s">
        <v>37</v>
      </c>
      <c r="B453" s="66" t="s">
        <v>107</v>
      </c>
      <c r="C453" s="34" t="s">
        <v>82</v>
      </c>
      <c r="D453" s="34" t="s">
        <v>92</v>
      </c>
      <c r="E453" s="34" t="s">
        <v>309</v>
      </c>
      <c r="F453" s="8" t="s">
        <v>127</v>
      </c>
      <c r="G453" s="111">
        <f t="shared" si="153"/>
        <v>55</v>
      </c>
      <c r="H453" s="117">
        <f t="shared" si="153"/>
        <v>55</v>
      </c>
      <c r="I453" s="117">
        <f t="shared" si="153"/>
        <v>55</v>
      </c>
    </row>
    <row r="454" spans="1:9" ht="25.5" x14ac:dyDescent="0.2">
      <c r="A454" s="6" t="s">
        <v>154</v>
      </c>
      <c r="B454" s="66" t="s">
        <v>107</v>
      </c>
      <c r="C454" s="34" t="s">
        <v>82</v>
      </c>
      <c r="D454" s="34" t="s">
        <v>92</v>
      </c>
      <c r="E454" s="34" t="s">
        <v>309</v>
      </c>
      <c r="F454" s="8" t="s">
        <v>155</v>
      </c>
      <c r="G454" s="111">
        <v>55</v>
      </c>
      <c r="H454" s="107">
        <v>55</v>
      </c>
      <c r="I454" s="107">
        <v>55</v>
      </c>
    </row>
    <row r="455" spans="1:9" ht="15.75" customHeight="1" x14ac:dyDescent="0.2">
      <c r="A455" s="4" t="s">
        <v>96</v>
      </c>
      <c r="B455" s="9">
        <v>966</v>
      </c>
      <c r="C455" s="9">
        <v>10</v>
      </c>
      <c r="D455" s="5" t="s">
        <v>72</v>
      </c>
      <c r="E455" s="5" t="s">
        <v>220</v>
      </c>
      <c r="F455" s="5" t="s">
        <v>101</v>
      </c>
      <c r="G455" s="108">
        <f>G456+G462</f>
        <v>36134.093999999997</v>
      </c>
      <c r="H455" s="108">
        <f>H456+H462</f>
        <v>18338.282999999999</v>
      </c>
      <c r="I455" s="108">
        <f>I456+I462</f>
        <v>19076.522000000001</v>
      </c>
    </row>
    <row r="456" spans="1:9" s="19" customFormat="1" ht="15.75" customHeight="1" x14ac:dyDescent="0.25">
      <c r="A456" s="73" t="s">
        <v>335</v>
      </c>
      <c r="B456" s="44">
        <v>966</v>
      </c>
      <c r="C456" s="44">
        <v>10</v>
      </c>
      <c r="D456" s="48" t="s">
        <v>77</v>
      </c>
      <c r="E456" s="48" t="s">
        <v>220</v>
      </c>
      <c r="F456" s="48" t="s">
        <v>101</v>
      </c>
      <c r="G456" s="112">
        <f>G458</f>
        <v>15960</v>
      </c>
      <c r="H456" s="112">
        <f>H458</f>
        <v>0</v>
      </c>
      <c r="I456" s="112">
        <f>I458</f>
        <v>0</v>
      </c>
    </row>
    <row r="457" spans="1:9" ht="36" customHeight="1" x14ac:dyDescent="0.25">
      <c r="A457" s="51" t="s">
        <v>456</v>
      </c>
      <c r="B457" s="43">
        <v>966</v>
      </c>
      <c r="C457" s="43">
        <v>10</v>
      </c>
      <c r="D457" s="41" t="s">
        <v>77</v>
      </c>
      <c r="E457" s="48" t="s">
        <v>236</v>
      </c>
      <c r="F457" s="41" t="s">
        <v>101</v>
      </c>
      <c r="G457" s="113">
        <f t="shared" ref="G457:I460" si="154">G458</f>
        <v>15960</v>
      </c>
      <c r="H457" s="113">
        <f t="shared" si="154"/>
        <v>0</v>
      </c>
      <c r="I457" s="113">
        <f t="shared" si="154"/>
        <v>0</v>
      </c>
    </row>
    <row r="458" spans="1:9" s="19" customFormat="1" ht="26.25" customHeight="1" x14ac:dyDescent="0.25">
      <c r="A458" s="73" t="s">
        <v>23</v>
      </c>
      <c r="B458" s="44">
        <v>966</v>
      </c>
      <c r="C458" s="44">
        <v>10</v>
      </c>
      <c r="D458" s="48" t="s">
        <v>77</v>
      </c>
      <c r="E458" s="48" t="s">
        <v>252</v>
      </c>
      <c r="F458" s="48" t="s">
        <v>101</v>
      </c>
      <c r="G458" s="112">
        <f t="shared" si="154"/>
        <v>15960</v>
      </c>
      <c r="H458" s="112">
        <f t="shared" si="154"/>
        <v>0</v>
      </c>
      <c r="I458" s="112">
        <f t="shared" si="154"/>
        <v>0</v>
      </c>
    </row>
    <row r="459" spans="1:9" s="19" customFormat="1" ht="51" x14ac:dyDescent="0.2">
      <c r="A459" s="38" t="s">
        <v>337</v>
      </c>
      <c r="B459" s="37">
        <v>966</v>
      </c>
      <c r="C459" s="37">
        <v>10</v>
      </c>
      <c r="D459" s="39" t="s">
        <v>77</v>
      </c>
      <c r="E459" s="39" t="s">
        <v>342</v>
      </c>
      <c r="F459" s="39" t="s">
        <v>101</v>
      </c>
      <c r="G459" s="114">
        <f t="shared" si="154"/>
        <v>15960</v>
      </c>
      <c r="H459" s="114">
        <f t="shared" si="154"/>
        <v>0</v>
      </c>
      <c r="I459" s="114">
        <f t="shared" si="154"/>
        <v>0</v>
      </c>
    </row>
    <row r="460" spans="1:9" ht="15.75" customHeight="1" x14ac:dyDescent="0.2">
      <c r="A460" s="33" t="s">
        <v>132</v>
      </c>
      <c r="B460" s="35">
        <v>966</v>
      </c>
      <c r="C460" s="35">
        <v>10</v>
      </c>
      <c r="D460" s="34" t="s">
        <v>77</v>
      </c>
      <c r="E460" s="34" t="s">
        <v>342</v>
      </c>
      <c r="F460" s="34" t="s">
        <v>133</v>
      </c>
      <c r="G460" s="111">
        <f t="shared" si="154"/>
        <v>15960</v>
      </c>
      <c r="H460" s="111">
        <f t="shared" si="154"/>
        <v>0</v>
      </c>
      <c r="I460" s="111">
        <f t="shared" si="154"/>
        <v>0</v>
      </c>
    </row>
    <row r="461" spans="1:9" ht="25.5" x14ac:dyDescent="0.2">
      <c r="A461" s="33" t="s">
        <v>332</v>
      </c>
      <c r="B461" s="35">
        <v>966</v>
      </c>
      <c r="C461" s="35">
        <v>10</v>
      </c>
      <c r="D461" s="34" t="s">
        <v>77</v>
      </c>
      <c r="E461" s="34" t="s">
        <v>342</v>
      </c>
      <c r="F461" s="34" t="s">
        <v>336</v>
      </c>
      <c r="G461" s="111">
        <v>15960</v>
      </c>
      <c r="H461" s="107">
        <v>0</v>
      </c>
      <c r="I461" s="107">
        <v>0</v>
      </c>
    </row>
    <row r="462" spans="1:9" s="20" customFormat="1" ht="13.5" x14ac:dyDescent="0.25">
      <c r="A462" s="13" t="s">
        <v>113</v>
      </c>
      <c r="B462" s="14">
        <v>966</v>
      </c>
      <c r="C462" s="14">
        <v>10</v>
      </c>
      <c r="D462" s="15" t="s">
        <v>79</v>
      </c>
      <c r="E462" s="15" t="s">
        <v>220</v>
      </c>
      <c r="F462" s="15" t="s">
        <v>101</v>
      </c>
      <c r="G462" s="109">
        <f>G463</f>
        <v>20174.094000000001</v>
      </c>
      <c r="H462" s="109">
        <f>H463</f>
        <v>18338.282999999999</v>
      </c>
      <c r="I462" s="109">
        <f>I463</f>
        <v>19076.522000000001</v>
      </c>
    </row>
    <row r="463" spans="1:9" s="20" customFormat="1" ht="25.5" x14ac:dyDescent="0.2">
      <c r="A463" s="51" t="s">
        <v>21</v>
      </c>
      <c r="B463" s="9">
        <v>966</v>
      </c>
      <c r="C463" s="9">
        <v>10</v>
      </c>
      <c r="D463" s="5" t="s">
        <v>79</v>
      </c>
      <c r="E463" s="41" t="s">
        <v>255</v>
      </c>
      <c r="F463" s="5" t="s">
        <v>101</v>
      </c>
      <c r="G463" s="108">
        <f>G468+G464</f>
        <v>20174.094000000001</v>
      </c>
      <c r="H463" s="108">
        <f>H468+H464</f>
        <v>18338.282999999999</v>
      </c>
      <c r="I463" s="108">
        <f>I468+I464</f>
        <v>19076.522000000001</v>
      </c>
    </row>
    <row r="464" spans="1:9" s="20" customFormat="1" ht="40.5" x14ac:dyDescent="0.25">
      <c r="A464" s="13" t="s">
        <v>171</v>
      </c>
      <c r="B464" s="14">
        <v>966</v>
      </c>
      <c r="C464" s="15" t="s">
        <v>328</v>
      </c>
      <c r="D464" s="15" t="s">
        <v>79</v>
      </c>
      <c r="E464" s="15" t="s">
        <v>248</v>
      </c>
      <c r="F464" s="15" t="s">
        <v>101</v>
      </c>
      <c r="G464" s="112">
        <f t="shared" ref="G464:I466" si="155">G465</f>
        <v>2541.9520000000002</v>
      </c>
      <c r="H464" s="109">
        <f t="shared" si="155"/>
        <v>0</v>
      </c>
      <c r="I464" s="109">
        <f t="shared" si="155"/>
        <v>0</v>
      </c>
    </row>
    <row r="465" spans="1:9" s="20" customFormat="1" ht="38.25" x14ac:dyDescent="0.2">
      <c r="A465" s="140" t="s">
        <v>317</v>
      </c>
      <c r="B465" s="54" t="s">
        <v>107</v>
      </c>
      <c r="C465" s="39" t="s">
        <v>328</v>
      </c>
      <c r="D465" s="39" t="s">
        <v>79</v>
      </c>
      <c r="E465" s="18" t="s">
        <v>204</v>
      </c>
      <c r="F465" s="18" t="s">
        <v>101</v>
      </c>
      <c r="G465" s="114">
        <f t="shared" si="155"/>
        <v>2541.9520000000002</v>
      </c>
      <c r="H465" s="110">
        <f t="shared" si="155"/>
        <v>0</v>
      </c>
      <c r="I465" s="110">
        <f t="shared" si="155"/>
        <v>0</v>
      </c>
    </row>
    <row r="466" spans="1:9" s="20" customFormat="1" x14ac:dyDescent="0.2">
      <c r="A466" s="6" t="s">
        <v>132</v>
      </c>
      <c r="B466" s="66" t="s">
        <v>107</v>
      </c>
      <c r="C466" s="39" t="s">
        <v>328</v>
      </c>
      <c r="D466" s="39" t="s">
        <v>79</v>
      </c>
      <c r="E466" s="8" t="s">
        <v>204</v>
      </c>
      <c r="F466" s="8" t="s">
        <v>133</v>
      </c>
      <c r="G466" s="111">
        <f t="shared" si="155"/>
        <v>2541.9520000000002</v>
      </c>
      <c r="H466" s="117">
        <f t="shared" si="155"/>
        <v>0</v>
      </c>
      <c r="I466" s="117">
        <f t="shared" si="155"/>
        <v>0</v>
      </c>
    </row>
    <row r="467" spans="1:9" s="20" customFormat="1" x14ac:dyDescent="0.2">
      <c r="A467" s="6" t="s">
        <v>162</v>
      </c>
      <c r="B467" s="66" t="s">
        <v>107</v>
      </c>
      <c r="C467" s="39" t="s">
        <v>328</v>
      </c>
      <c r="D467" s="39" t="s">
        <v>79</v>
      </c>
      <c r="E467" s="8" t="s">
        <v>204</v>
      </c>
      <c r="F467" s="8" t="s">
        <v>172</v>
      </c>
      <c r="G467" s="111">
        <v>2541.9520000000002</v>
      </c>
      <c r="H467" s="111">
        <v>0</v>
      </c>
      <c r="I467" s="111">
        <v>0</v>
      </c>
    </row>
    <row r="468" spans="1:9" s="20" customFormat="1" ht="27" x14ac:dyDescent="0.25">
      <c r="A468" s="13" t="s">
        <v>24</v>
      </c>
      <c r="B468" s="14">
        <v>966</v>
      </c>
      <c r="C468" s="14">
        <v>10</v>
      </c>
      <c r="D468" s="15" t="s">
        <v>79</v>
      </c>
      <c r="E468" s="48" t="s">
        <v>256</v>
      </c>
      <c r="F468" s="15" t="s">
        <v>101</v>
      </c>
      <c r="G468" s="112">
        <f>G469</f>
        <v>17632.142</v>
      </c>
      <c r="H468" s="109">
        <f>H469</f>
        <v>18338.282999999999</v>
      </c>
      <c r="I468" s="109">
        <f>I469</f>
        <v>19076.522000000001</v>
      </c>
    </row>
    <row r="469" spans="1:9" s="19" customFormat="1" ht="77.25" customHeight="1" x14ac:dyDescent="0.2">
      <c r="A469" s="140" t="s">
        <v>144</v>
      </c>
      <c r="B469" s="17">
        <v>966</v>
      </c>
      <c r="C469" s="17">
        <v>10</v>
      </c>
      <c r="D469" s="18" t="s">
        <v>79</v>
      </c>
      <c r="E469" s="18" t="s">
        <v>257</v>
      </c>
      <c r="F469" s="18" t="s">
        <v>101</v>
      </c>
      <c r="G469" s="114">
        <f>G470+G472</f>
        <v>17632.142</v>
      </c>
      <c r="H469" s="114">
        <f>H470+H472</f>
        <v>18338.282999999999</v>
      </c>
      <c r="I469" s="114">
        <f>I470+I472</f>
        <v>19076.522000000001</v>
      </c>
    </row>
    <row r="470" spans="1:9" s="19" customFormat="1" ht="25.5" x14ac:dyDescent="0.2">
      <c r="A470" s="6" t="s">
        <v>37</v>
      </c>
      <c r="B470" s="7">
        <v>966</v>
      </c>
      <c r="C470" s="7">
        <v>10</v>
      </c>
      <c r="D470" s="8" t="s">
        <v>79</v>
      </c>
      <c r="E470" s="8" t="s">
        <v>257</v>
      </c>
      <c r="F470" s="8" t="s">
        <v>127</v>
      </c>
      <c r="G470" s="111">
        <f>G471</f>
        <v>88.161000000000001</v>
      </c>
      <c r="H470" s="107">
        <f>H471</f>
        <v>91.691000000000003</v>
      </c>
      <c r="I470" s="107">
        <f>I471</f>
        <v>95.382999999999996</v>
      </c>
    </row>
    <row r="471" spans="1:9" s="19" customFormat="1" ht="25.5" x14ac:dyDescent="0.2">
      <c r="A471" s="6" t="s">
        <v>154</v>
      </c>
      <c r="B471" s="7">
        <v>966</v>
      </c>
      <c r="C471" s="7">
        <v>10</v>
      </c>
      <c r="D471" s="8" t="s">
        <v>79</v>
      </c>
      <c r="E471" s="8" t="s">
        <v>257</v>
      </c>
      <c r="F471" s="8" t="s">
        <v>155</v>
      </c>
      <c r="G471" s="111">
        <v>88.161000000000001</v>
      </c>
      <c r="H471" s="111">
        <v>91.691000000000003</v>
      </c>
      <c r="I471" s="111">
        <v>95.382999999999996</v>
      </c>
    </row>
    <row r="472" spans="1:9" ht="15" customHeight="1" x14ac:dyDescent="0.2">
      <c r="A472" s="33" t="s">
        <v>132</v>
      </c>
      <c r="B472" s="7">
        <v>966</v>
      </c>
      <c r="C472" s="7">
        <v>10</v>
      </c>
      <c r="D472" s="8" t="s">
        <v>79</v>
      </c>
      <c r="E472" s="8" t="s">
        <v>257</v>
      </c>
      <c r="F472" s="8" t="s">
        <v>133</v>
      </c>
      <c r="G472" s="111">
        <f>G473</f>
        <v>17543.981</v>
      </c>
      <c r="H472" s="107">
        <f>H473</f>
        <v>18246.592000000001</v>
      </c>
      <c r="I472" s="107">
        <f>I473</f>
        <v>18981.138999999999</v>
      </c>
    </row>
    <row r="473" spans="1:9" ht="15" customHeight="1" x14ac:dyDescent="0.2">
      <c r="A473" s="6" t="s">
        <v>162</v>
      </c>
      <c r="B473" s="7">
        <v>966</v>
      </c>
      <c r="C473" s="7">
        <v>10</v>
      </c>
      <c r="D473" s="8" t="s">
        <v>79</v>
      </c>
      <c r="E473" s="8" t="s">
        <v>257</v>
      </c>
      <c r="F473" s="8" t="s">
        <v>172</v>
      </c>
      <c r="G473" s="111">
        <v>17543.981</v>
      </c>
      <c r="H473" s="111">
        <v>18246.592000000001</v>
      </c>
      <c r="I473" s="111">
        <v>18981.138999999999</v>
      </c>
    </row>
    <row r="474" spans="1:9" ht="42.75" x14ac:dyDescent="0.2">
      <c r="A474" s="126" t="s">
        <v>200</v>
      </c>
      <c r="B474" s="127" t="s">
        <v>108</v>
      </c>
      <c r="C474" s="128" t="s">
        <v>72</v>
      </c>
      <c r="D474" s="128" t="s">
        <v>72</v>
      </c>
      <c r="E474" s="127" t="s">
        <v>220</v>
      </c>
      <c r="F474" s="128" t="s">
        <v>101</v>
      </c>
      <c r="G474" s="116">
        <f>G475+G492+G549+G554</f>
        <v>180860.50899999999</v>
      </c>
      <c r="H474" s="116">
        <f>H475+H492+H549+H554</f>
        <v>176134.68699999998</v>
      </c>
      <c r="I474" s="116">
        <f>I475+I492+I549+I554</f>
        <v>185462.378</v>
      </c>
    </row>
    <row r="475" spans="1:9" s="20" customFormat="1" x14ac:dyDescent="0.2">
      <c r="A475" s="42" t="s">
        <v>88</v>
      </c>
      <c r="B475" s="43">
        <v>969</v>
      </c>
      <c r="C475" s="41" t="s">
        <v>82</v>
      </c>
      <c r="D475" s="41" t="s">
        <v>72</v>
      </c>
      <c r="E475" s="41" t="s">
        <v>220</v>
      </c>
      <c r="F475" s="41" t="s">
        <v>101</v>
      </c>
      <c r="G475" s="113">
        <f>G476+G486</f>
        <v>52630.333000000006</v>
      </c>
      <c r="H475" s="113">
        <f>H476+H486</f>
        <v>58227.214999999997</v>
      </c>
      <c r="I475" s="113">
        <f>I476+I486</f>
        <v>62626.592000000004</v>
      </c>
    </row>
    <row r="476" spans="1:9" s="20" customFormat="1" ht="13.5" x14ac:dyDescent="0.25">
      <c r="A476" s="13" t="s">
        <v>300</v>
      </c>
      <c r="B476" s="14">
        <v>969</v>
      </c>
      <c r="C476" s="15" t="s">
        <v>82</v>
      </c>
      <c r="D476" s="15" t="s">
        <v>77</v>
      </c>
      <c r="E476" s="15" t="s">
        <v>220</v>
      </c>
      <c r="F476" s="15" t="s">
        <v>101</v>
      </c>
      <c r="G476" s="109">
        <f>G477</f>
        <v>52428.425000000003</v>
      </c>
      <c r="H476" s="109">
        <f>H477</f>
        <v>58127.214999999997</v>
      </c>
      <c r="I476" s="109">
        <f>I477</f>
        <v>62526.592000000004</v>
      </c>
    </row>
    <row r="477" spans="1:9" s="20" customFormat="1" ht="38.25" x14ac:dyDescent="0.2">
      <c r="A477" s="57" t="s">
        <v>457</v>
      </c>
      <c r="B477" s="9">
        <v>969</v>
      </c>
      <c r="C477" s="5" t="s">
        <v>82</v>
      </c>
      <c r="D477" s="5" t="s">
        <v>77</v>
      </c>
      <c r="E477" s="5" t="s">
        <v>258</v>
      </c>
      <c r="F477" s="5" t="s">
        <v>101</v>
      </c>
      <c r="G477" s="108">
        <f>G478+G482</f>
        <v>52428.425000000003</v>
      </c>
      <c r="H477" s="108">
        <f>H478+H482</f>
        <v>58127.214999999997</v>
      </c>
      <c r="I477" s="108">
        <f>I478+I482</f>
        <v>62526.592000000004</v>
      </c>
    </row>
    <row r="478" spans="1:9" s="21" customFormat="1" ht="27" x14ac:dyDescent="0.25">
      <c r="A478" s="58" t="s">
        <v>180</v>
      </c>
      <c r="B478" s="14">
        <v>969</v>
      </c>
      <c r="C478" s="15" t="s">
        <v>82</v>
      </c>
      <c r="D478" s="15" t="s">
        <v>77</v>
      </c>
      <c r="E478" s="15" t="s">
        <v>259</v>
      </c>
      <c r="F478" s="15" t="s">
        <v>101</v>
      </c>
      <c r="G478" s="109">
        <f>G479</f>
        <v>46884.756000000001</v>
      </c>
      <c r="H478" s="109">
        <f t="shared" ref="H478:I478" si="156">H479</f>
        <v>51879.5</v>
      </c>
      <c r="I478" s="109">
        <f t="shared" si="156"/>
        <v>55747.819000000003</v>
      </c>
    </row>
    <row r="479" spans="1:9" s="21" customFormat="1" ht="39" x14ac:dyDescent="0.25">
      <c r="A479" s="52" t="s">
        <v>165</v>
      </c>
      <c r="B479" s="17">
        <v>969</v>
      </c>
      <c r="C479" s="18" t="s">
        <v>82</v>
      </c>
      <c r="D479" s="18" t="s">
        <v>77</v>
      </c>
      <c r="E479" s="18" t="s">
        <v>260</v>
      </c>
      <c r="F479" s="18" t="s">
        <v>101</v>
      </c>
      <c r="G479" s="110">
        <f t="shared" ref="G479:I480" si="157">G480</f>
        <v>46884.756000000001</v>
      </c>
      <c r="H479" s="110">
        <f t="shared" si="157"/>
        <v>51879.5</v>
      </c>
      <c r="I479" s="110">
        <f t="shared" si="157"/>
        <v>55747.819000000003</v>
      </c>
    </row>
    <row r="480" spans="1:9" s="20" customFormat="1" ht="25.5" x14ac:dyDescent="0.2">
      <c r="A480" s="6" t="s">
        <v>136</v>
      </c>
      <c r="B480" s="7">
        <v>969</v>
      </c>
      <c r="C480" s="8" t="s">
        <v>82</v>
      </c>
      <c r="D480" s="8" t="s">
        <v>77</v>
      </c>
      <c r="E480" s="8" t="s">
        <v>260</v>
      </c>
      <c r="F480" s="8" t="s">
        <v>135</v>
      </c>
      <c r="G480" s="107">
        <f t="shared" si="157"/>
        <v>46884.756000000001</v>
      </c>
      <c r="H480" s="107">
        <f t="shared" si="157"/>
        <v>51879.5</v>
      </c>
      <c r="I480" s="107">
        <f t="shared" si="157"/>
        <v>55747.819000000003</v>
      </c>
    </row>
    <row r="481" spans="1:9" s="21" customFormat="1" ht="13.5" x14ac:dyDescent="0.25">
      <c r="A481" s="6" t="s">
        <v>167</v>
      </c>
      <c r="B481" s="7">
        <v>969</v>
      </c>
      <c r="C481" s="8" t="s">
        <v>82</v>
      </c>
      <c r="D481" s="8" t="s">
        <v>77</v>
      </c>
      <c r="E481" s="8" t="s">
        <v>260</v>
      </c>
      <c r="F481" s="8" t="s">
        <v>168</v>
      </c>
      <c r="G481" s="178">
        <f>45690+1194.756</f>
        <v>46884.756000000001</v>
      </c>
      <c r="H481" s="107">
        <f>50533.01+1346.49</f>
        <v>51879.5</v>
      </c>
      <c r="I481" s="107">
        <f>54286.877+1460.942</f>
        <v>55747.819000000003</v>
      </c>
    </row>
    <row r="482" spans="1:9" s="21" customFormat="1" ht="27" x14ac:dyDescent="0.25">
      <c r="A482" s="13" t="s">
        <v>183</v>
      </c>
      <c r="B482" s="14">
        <v>969</v>
      </c>
      <c r="C482" s="15" t="s">
        <v>82</v>
      </c>
      <c r="D482" s="15" t="s">
        <v>77</v>
      </c>
      <c r="E482" s="15" t="s">
        <v>261</v>
      </c>
      <c r="F482" s="15" t="s">
        <v>101</v>
      </c>
      <c r="G482" s="191">
        <f>G483</f>
        <v>5543.6689999999999</v>
      </c>
      <c r="H482" s="191">
        <f t="shared" ref="H482:I482" si="158">H483</f>
        <v>6247.7150000000001</v>
      </c>
      <c r="I482" s="191">
        <f t="shared" si="158"/>
        <v>6778.7730000000001</v>
      </c>
    </row>
    <row r="483" spans="1:9" s="21" customFormat="1" ht="39" x14ac:dyDescent="0.25">
      <c r="A483" s="16" t="s">
        <v>165</v>
      </c>
      <c r="B483" s="17">
        <v>969</v>
      </c>
      <c r="C483" s="18" t="s">
        <v>82</v>
      </c>
      <c r="D483" s="18" t="s">
        <v>77</v>
      </c>
      <c r="E483" s="18" t="s">
        <v>262</v>
      </c>
      <c r="F483" s="18" t="s">
        <v>101</v>
      </c>
      <c r="G483" s="177">
        <f>G484</f>
        <v>5543.6689999999999</v>
      </c>
      <c r="H483" s="177">
        <f t="shared" ref="H483:I483" si="159">H484</f>
        <v>6247.7150000000001</v>
      </c>
      <c r="I483" s="177">
        <f t="shared" si="159"/>
        <v>6778.7730000000001</v>
      </c>
    </row>
    <row r="484" spans="1:9" s="21" customFormat="1" ht="26.25" x14ac:dyDescent="0.25">
      <c r="A484" s="6" t="s">
        <v>136</v>
      </c>
      <c r="B484" s="7">
        <v>969</v>
      </c>
      <c r="C484" s="8" t="s">
        <v>82</v>
      </c>
      <c r="D484" s="8" t="s">
        <v>77</v>
      </c>
      <c r="E484" s="8" t="s">
        <v>262</v>
      </c>
      <c r="F484" s="8" t="s">
        <v>135</v>
      </c>
      <c r="G484" s="178">
        <f>G485</f>
        <v>5543.6689999999999</v>
      </c>
      <c r="H484" s="178">
        <f t="shared" ref="H484:I484" si="160">H485</f>
        <v>6247.7150000000001</v>
      </c>
      <c r="I484" s="178">
        <f t="shared" si="160"/>
        <v>6778.7730000000001</v>
      </c>
    </row>
    <row r="485" spans="1:9" s="21" customFormat="1" ht="13.5" x14ac:dyDescent="0.25">
      <c r="A485" s="6" t="s">
        <v>167</v>
      </c>
      <c r="B485" s="7">
        <v>969</v>
      </c>
      <c r="C485" s="8" t="s">
        <v>82</v>
      </c>
      <c r="D485" s="8" t="s">
        <v>77</v>
      </c>
      <c r="E485" s="8" t="s">
        <v>262</v>
      </c>
      <c r="F485" s="8" t="s">
        <v>168</v>
      </c>
      <c r="G485" s="178">
        <v>5543.6689999999999</v>
      </c>
      <c r="H485" s="200">
        <v>6247.7150000000001</v>
      </c>
      <c r="I485" s="200">
        <v>6778.7730000000001</v>
      </c>
    </row>
    <row r="486" spans="1:9" s="21" customFormat="1" ht="13.5" x14ac:dyDescent="0.25">
      <c r="A486" s="13" t="s">
        <v>39</v>
      </c>
      <c r="B486" s="14">
        <v>969</v>
      </c>
      <c r="C486" s="15" t="s">
        <v>82</v>
      </c>
      <c r="D486" s="15" t="s">
        <v>82</v>
      </c>
      <c r="E486" s="15" t="s">
        <v>220</v>
      </c>
      <c r="F486" s="15" t="s">
        <v>101</v>
      </c>
      <c r="G486" s="112">
        <f t="shared" ref="G486:I490" si="161">G487</f>
        <v>201.90799999999999</v>
      </c>
      <c r="H486" s="112">
        <f t="shared" si="161"/>
        <v>100</v>
      </c>
      <c r="I486" s="112">
        <f t="shared" si="161"/>
        <v>100</v>
      </c>
    </row>
    <row r="487" spans="1:9" s="21" customFormat="1" ht="39" x14ac:dyDescent="0.25">
      <c r="A487" s="57" t="s">
        <v>18</v>
      </c>
      <c r="B487" s="9">
        <v>969</v>
      </c>
      <c r="C487" s="5" t="s">
        <v>82</v>
      </c>
      <c r="D487" s="5" t="s">
        <v>82</v>
      </c>
      <c r="E487" s="5" t="s">
        <v>258</v>
      </c>
      <c r="F487" s="5" t="s">
        <v>101</v>
      </c>
      <c r="G487" s="113">
        <f t="shared" si="161"/>
        <v>201.90799999999999</v>
      </c>
      <c r="H487" s="113">
        <f t="shared" si="161"/>
        <v>100</v>
      </c>
      <c r="I487" s="113">
        <f t="shared" si="161"/>
        <v>100</v>
      </c>
    </row>
    <row r="488" spans="1:9" s="21" customFormat="1" ht="27" x14ac:dyDescent="0.25">
      <c r="A488" s="58" t="s">
        <v>181</v>
      </c>
      <c r="B488" s="44">
        <v>969</v>
      </c>
      <c r="C488" s="15" t="s">
        <v>82</v>
      </c>
      <c r="D488" s="15" t="s">
        <v>82</v>
      </c>
      <c r="E488" s="15" t="s">
        <v>263</v>
      </c>
      <c r="F488" s="15" t="s">
        <v>101</v>
      </c>
      <c r="G488" s="112">
        <f t="shared" si="161"/>
        <v>201.90799999999999</v>
      </c>
      <c r="H488" s="112">
        <f t="shared" si="161"/>
        <v>100</v>
      </c>
      <c r="I488" s="112">
        <f t="shared" si="161"/>
        <v>100</v>
      </c>
    </row>
    <row r="489" spans="1:9" s="21" customFormat="1" ht="13.5" x14ac:dyDescent="0.25">
      <c r="A489" s="22" t="s">
        <v>182</v>
      </c>
      <c r="B489" s="37">
        <v>969</v>
      </c>
      <c r="C489" s="39" t="s">
        <v>82</v>
      </c>
      <c r="D489" s="39" t="s">
        <v>82</v>
      </c>
      <c r="E489" s="18" t="s">
        <v>264</v>
      </c>
      <c r="F489" s="39" t="s">
        <v>101</v>
      </c>
      <c r="G489" s="114">
        <f t="shared" si="161"/>
        <v>201.90799999999999</v>
      </c>
      <c r="H489" s="114">
        <f t="shared" si="161"/>
        <v>100</v>
      </c>
      <c r="I489" s="114">
        <f t="shared" si="161"/>
        <v>100</v>
      </c>
    </row>
    <row r="490" spans="1:9" s="21" customFormat="1" ht="26.25" x14ac:dyDescent="0.25">
      <c r="A490" s="6" t="s">
        <v>37</v>
      </c>
      <c r="B490" s="35">
        <v>969</v>
      </c>
      <c r="C490" s="34" t="s">
        <v>82</v>
      </c>
      <c r="D490" s="34" t="s">
        <v>82</v>
      </c>
      <c r="E490" s="8" t="s">
        <v>264</v>
      </c>
      <c r="F490" s="34" t="s">
        <v>127</v>
      </c>
      <c r="G490" s="111">
        <f t="shared" si="161"/>
        <v>201.90799999999999</v>
      </c>
      <c r="H490" s="111">
        <f t="shared" si="161"/>
        <v>100</v>
      </c>
      <c r="I490" s="111">
        <f t="shared" si="161"/>
        <v>100</v>
      </c>
    </row>
    <row r="491" spans="1:9" s="21" customFormat="1" ht="26.25" x14ac:dyDescent="0.25">
      <c r="A491" s="6" t="s">
        <v>154</v>
      </c>
      <c r="B491" s="35">
        <v>969</v>
      </c>
      <c r="C491" s="34" t="s">
        <v>82</v>
      </c>
      <c r="D491" s="34" t="s">
        <v>82</v>
      </c>
      <c r="E491" s="8" t="s">
        <v>264</v>
      </c>
      <c r="F491" s="34" t="s">
        <v>155</v>
      </c>
      <c r="G491" s="111">
        <v>201.90799999999999</v>
      </c>
      <c r="H491" s="107">
        <v>100</v>
      </c>
      <c r="I491" s="107">
        <v>100</v>
      </c>
    </row>
    <row r="492" spans="1:9" s="20" customFormat="1" x14ac:dyDescent="0.2">
      <c r="A492" s="4" t="s">
        <v>118</v>
      </c>
      <c r="B492" s="9">
        <v>969</v>
      </c>
      <c r="C492" s="5" t="s">
        <v>93</v>
      </c>
      <c r="D492" s="5" t="s">
        <v>72</v>
      </c>
      <c r="E492" s="5" t="s">
        <v>220</v>
      </c>
      <c r="F492" s="5" t="s">
        <v>101</v>
      </c>
      <c r="G492" s="108">
        <f>G493+G516</f>
        <v>55941.966</v>
      </c>
      <c r="H492" s="108">
        <f>H493+H516</f>
        <v>55346.386000000006</v>
      </c>
      <c r="I492" s="108">
        <f>I493+I516</f>
        <v>58528.231</v>
      </c>
    </row>
    <row r="493" spans="1:9" s="20" customFormat="1" ht="13.5" x14ac:dyDescent="0.25">
      <c r="A493" s="13" t="s">
        <v>94</v>
      </c>
      <c r="B493" s="14">
        <v>969</v>
      </c>
      <c r="C493" s="15" t="s">
        <v>93</v>
      </c>
      <c r="D493" s="15" t="s">
        <v>71</v>
      </c>
      <c r="E493" s="15" t="s">
        <v>220</v>
      </c>
      <c r="F493" s="15" t="s">
        <v>101</v>
      </c>
      <c r="G493" s="109">
        <f>G494</f>
        <v>41650.786</v>
      </c>
      <c r="H493" s="109">
        <f t="shared" ref="H493:I493" si="162">H494</f>
        <v>41288.941000000006</v>
      </c>
      <c r="I493" s="109">
        <f t="shared" si="162"/>
        <v>44102.637000000002</v>
      </c>
    </row>
    <row r="494" spans="1:9" s="20" customFormat="1" ht="37.9" customHeight="1" x14ac:dyDescent="0.2">
      <c r="A494" s="57" t="s">
        <v>457</v>
      </c>
      <c r="B494" s="43">
        <v>969</v>
      </c>
      <c r="C494" s="5" t="s">
        <v>93</v>
      </c>
      <c r="D494" s="5" t="s">
        <v>71</v>
      </c>
      <c r="E494" s="41" t="s">
        <v>258</v>
      </c>
      <c r="F494" s="41" t="s">
        <v>101</v>
      </c>
      <c r="G494" s="108">
        <f>G495+G502</f>
        <v>41650.786</v>
      </c>
      <c r="H494" s="108">
        <f>H495+H502</f>
        <v>41288.941000000006</v>
      </c>
      <c r="I494" s="108">
        <f>I495+I502</f>
        <v>44102.637000000002</v>
      </c>
    </row>
    <row r="495" spans="1:9" s="21" customFormat="1" ht="40.5" x14ac:dyDescent="0.25">
      <c r="A495" s="58" t="s">
        <v>178</v>
      </c>
      <c r="B495" s="14">
        <v>969</v>
      </c>
      <c r="C495" s="15" t="s">
        <v>93</v>
      </c>
      <c r="D495" s="15" t="s">
        <v>71</v>
      </c>
      <c r="E495" s="48" t="s">
        <v>265</v>
      </c>
      <c r="F495" s="48" t="s">
        <v>101</v>
      </c>
      <c r="G495" s="109">
        <f>G496+G499</f>
        <v>32914.364000000001</v>
      </c>
      <c r="H495" s="109">
        <f t="shared" ref="H495:I495" si="163">H496+H499</f>
        <v>31920.192000000003</v>
      </c>
      <c r="I495" s="109">
        <f t="shared" si="163"/>
        <v>34028.402999999998</v>
      </c>
    </row>
    <row r="496" spans="1:9" s="21" customFormat="1" ht="39" x14ac:dyDescent="0.25">
      <c r="A496" s="52" t="s">
        <v>165</v>
      </c>
      <c r="B496" s="17">
        <v>969</v>
      </c>
      <c r="C496" s="18" t="s">
        <v>93</v>
      </c>
      <c r="D496" s="18" t="s">
        <v>71</v>
      </c>
      <c r="E496" s="39" t="s">
        <v>266</v>
      </c>
      <c r="F496" s="18" t="s">
        <v>101</v>
      </c>
      <c r="G496" s="110">
        <f t="shared" ref="G496:I497" si="164">G497</f>
        <v>29111.264000000003</v>
      </c>
      <c r="H496" s="110">
        <f t="shared" si="164"/>
        <v>31920.192000000003</v>
      </c>
      <c r="I496" s="110">
        <f t="shared" si="164"/>
        <v>34028.402999999998</v>
      </c>
    </row>
    <row r="497" spans="1:9" s="19" customFormat="1" ht="25.5" x14ac:dyDescent="0.2">
      <c r="A497" s="6" t="s">
        <v>136</v>
      </c>
      <c r="B497" s="7">
        <v>969</v>
      </c>
      <c r="C497" s="8" t="s">
        <v>93</v>
      </c>
      <c r="D497" s="8" t="s">
        <v>71</v>
      </c>
      <c r="E497" s="34" t="s">
        <v>266</v>
      </c>
      <c r="F497" s="8" t="s">
        <v>135</v>
      </c>
      <c r="G497" s="147">
        <f t="shared" si="164"/>
        <v>29111.264000000003</v>
      </c>
      <c r="H497" s="107">
        <f t="shared" si="164"/>
        <v>31920.192000000003</v>
      </c>
      <c r="I497" s="107">
        <f t="shared" si="164"/>
        <v>34028.402999999998</v>
      </c>
    </row>
    <row r="498" spans="1:9" s="19" customFormat="1" x14ac:dyDescent="0.2">
      <c r="A498" s="6" t="s">
        <v>167</v>
      </c>
      <c r="B498" s="7">
        <v>969</v>
      </c>
      <c r="C498" s="8" t="s">
        <v>93</v>
      </c>
      <c r="D498" s="8" t="s">
        <v>71</v>
      </c>
      <c r="E498" s="34" t="s">
        <v>266</v>
      </c>
      <c r="F498" s="8" t="s">
        <v>168</v>
      </c>
      <c r="G498" s="178">
        <v>29111.264000000003</v>
      </c>
      <c r="H498" s="107">
        <v>31920.192000000003</v>
      </c>
      <c r="I498" s="107">
        <v>34028.402999999998</v>
      </c>
    </row>
    <row r="499" spans="1:9" s="19" customFormat="1" ht="25.5" x14ac:dyDescent="0.2">
      <c r="A499" s="149" t="s">
        <v>170</v>
      </c>
      <c r="B499" s="17">
        <v>969</v>
      </c>
      <c r="C499" s="18" t="s">
        <v>93</v>
      </c>
      <c r="D499" s="18" t="s">
        <v>71</v>
      </c>
      <c r="E499" s="171" t="s">
        <v>370</v>
      </c>
      <c r="F499" s="18" t="s">
        <v>101</v>
      </c>
      <c r="G499" s="110">
        <f>G500</f>
        <v>3803.1</v>
      </c>
      <c r="H499" s="110">
        <f t="shared" ref="H499:I499" si="165">H500</f>
        <v>0</v>
      </c>
      <c r="I499" s="110">
        <f t="shared" si="165"/>
        <v>0</v>
      </c>
    </row>
    <row r="500" spans="1:9" s="19" customFormat="1" ht="25.5" x14ac:dyDescent="0.2">
      <c r="A500" s="6" t="s">
        <v>136</v>
      </c>
      <c r="B500" s="7">
        <v>969</v>
      </c>
      <c r="C500" s="8" t="s">
        <v>93</v>
      </c>
      <c r="D500" s="8" t="s">
        <v>71</v>
      </c>
      <c r="E500" s="174" t="s">
        <v>370</v>
      </c>
      <c r="F500" s="8" t="s">
        <v>135</v>
      </c>
      <c r="G500" s="107">
        <f>G501</f>
        <v>3803.1</v>
      </c>
      <c r="H500" s="107">
        <f t="shared" ref="H500:I500" si="166">H501</f>
        <v>0</v>
      </c>
      <c r="I500" s="107">
        <f t="shared" si="166"/>
        <v>0</v>
      </c>
    </row>
    <row r="501" spans="1:9" s="19" customFormat="1" x14ac:dyDescent="0.2">
      <c r="A501" s="6" t="s">
        <v>167</v>
      </c>
      <c r="B501" s="7">
        <v>969</v>
      </c>
      <c r="C501" s="8" t="s">
        <v>93</v>
      </c>
      <c r="D501" s="8" t="s">
        <v>71</v>
      </c>
      <c r="E501" s="174" t="s">
        <v>370</v>
      </c>
      <c r="F501" s="8" t="s">
        <v>168</v>
      </c>
      <c r="G501" s="107">
        <v>3803.1</v>
      </c>
      <c r="H501" s="107">
        <v>0</v>
      </c>
      <c r="I501" s="107">
        <v>0</v>
      </c>
    </row>
    <row r="502" spans="1:9" s="21" customFormat="1" ht="27" x14ac:dyDescent="0.25">
      <c r="A502" s="58" t="s">
        <v>179</v>
      </c>
      <c r="B502" s="14">
        <v>969</v>
      </c>
      <c r="C502" s="15" t="s">
        <v>93</v>
      </c>
      <c r="D502" s="15" t="s">
        <v>71</v>
      </c>
      <c r="E502" s="48" t="s">
        <v>267</v>
      </c>
      <c r="F502" s="48" t="s">
        <v>101</v>
      </c>
      <c r="G502" s="112">
        <f>G503+G510+G513</f>
        <v>8736.4219999999987</v>
      </c>
      <c r="H502" s="112">
        <f t="shared" ref="H502:I502" si="167">H503+H510+H513</f>
        <v>9368.7489999999998</v>
      </c>
      <c r="I502" s="112">
        <f t="shared" si="167"/>
        <v>10074.234</v>
      </c>
    </row>
    <row r="503" spans="1:9" s="21" customFormat="1" ht="39" x14ac:dyDescent="0.25">
      <c r="A503" s="153" t="s">
        <v>165</v>
      </c>
      <c r="B503" s="17">
        <v>969</v>
      </c>
      <c r="C503" s="18" t="s">
        <v>93</v>
      </c>
      <c r="D503" s="18" t="s">
        <v>71</v>
      </c>
      <c r="E503" s="39" t="s">
        <v>268</v>
      </c>
      <c r="F503" s="39" t="s">
        <v>101</v>
      </c>
      <c r="G503" s="114">
        <f>G504+G506+G508</f>
        <v>7873.0369999999994</v>
      </c>
      <c r="H503" s="114">
        <f>H504+H506+H508</f>
        <v>9195.5439999999999</v>
      </c>
      <c r="I503" s="114">
        <f>I504+I506+I508</f>
        <v>9901.0290000000005</v>
      </c>
    </row>
    <row r="504" spans="1:9" ht="51" x14ac:dyDescent="0.2">
      <c r="A504" s="6" t="s">
        <v>130</v>
      </c>
      <c r="B504" s="7">
        <v>969</v>
      </c>
      <c r="C504" s="8" t="s">
        <v>93</v>
      </c>
      <c r="D504" s="8" t="s">
        <v>71</v>
      </c>
      <c r="E504" s="34" t="s">
        <v>268</v>
      </c>
      <c r="F504" s="8" t="s">
        <v>131</v>
      </c>
      <c r="G504" s="111">
        <f>G505</f>
        <v>7168.5379999999996</v>
      </c>
      <c r="H504" s="111">
        <f>H505</f>
        <v>8078.942</v>
      </c>
      <c r="I504" s="111">
        <f>I505</f>
        <v>8765.6550000000007</v>
      </c>
    </row>
    <row r="505" spans="1:9" x14ac:dyDescent="0.2">
      <c r="A505" s="6" t="s">
        <v>150</v>
      </c>
      <c r="B505" s="7">
        <v>969</v>
      </c>
      <c r="C505" s="8" t="s">
        <v>93</v>
      </c>
      <c r="D505" s="8" t="s">
        <v>71</v>
      </c>
      <c r="E505" s="34" t="s">
        <v>268</v>
      </c>
      <c r="F505" s="8" t="s">
        <v>151</v>
      </c>
      <c r="G505" s="111">
        <v>7168.5379999999996</v>
      </c>
      <c r="H505" s="111">
        <v>8078.942</v>
      </c>
      <c r="I505" s="111">
        <v>8765.6550000000007</v>
      </c>
    </row>
    <row r="506" spans="1:9" ht="25.5" x14ac:dyDescent="0.2">
      <c r="A506" s="6" t="s">
        <v>37</v>
      </c>
      <c r="B506" s="7">
        <v>969</v>
      </c>
      <c r="C506" s="8" t="s">
        <v>93</v>
      </c>
      <c r="D506" s="8" t="s">
        <v>71</v>
      </c>
      <c r="E506" s="34" t="s">
        <v>268</v>
      </c>
      <c r="F506" s="8" t="s">
        <v>127</v>
      </c>
      <c r="G506" s="111">
        <f>G507</f>
        <v>704.49900000000002</v>
      </c>
      <c r="H506" s="111">
        <f>H507</f>
        <v>1116.6020000000001</v>
      </c>
      <c r="I506" s="111">
        <f>I507</f>
        <v>1135.374</v>
      </c>
    </row>
    <row r="507" spans="1:9" ht="25.5" x14ac:dyDescent="0.2">
      <c r="A507" s="6" t="s">
        <v>154</v>
      </c>
      <c r="B507" s="7">
        <v>969</v>
      </c>
      <c r="C507" s="8" t="s">
        <v>93</v>
      </c>
      <c r="D507" s="8" t="s">
        <v>71</v>
      </c>
      <c r="E507" s="34" t="s">
        <v>268</v>
      </c>
      <c r="F507" s="8" t="s">
        <v>155</v>
      </c>
      <c r="G507" s="178">
        <v>704.49900000000002</v>
      </c>
      <c r="H507" s="111">
        <v>1116.6020000000001</v>
      </c>
      <c r="I507" s="111">
        <v>1135.374</v>
      </c>
    </row>
    <row r="508" spans="1:9" x14ac:dyDescent="0.2">
      <c r="A508" s="45" t="s">
        <v>128</v>
      </c>
      <c r="B508" s="7">
        <v>969</v>
      </c>
      <c r="C508" s="8" t="s">
        <v>93</v>
      </c>
      <c r="D508" s="8" t="s">
        <v>71</v>
      </c>
      <c r="E508" s="34" t="s">
        <v>268</v>
      </c>
      <c r="F508" s="8" t="s">
        <v>129</v>
      </c>
      <c r="G508" s="111">
        <f>G509</f>
        <v>0</v>
      </c>
      <c r="H508" s="111">
        <f>H509</f>
        <v>0</v>
      </c>
      <c r="I508" s="111">
        <f>I509</f>
        <v>0</v>
      </c>
    </row>
    <row r="509" spans="1:9" x14ac:dyDescent="0.2">
      <c r="A509" s="45" t="s">
        <v>157</v>
      </c>
      <c r="B509" s="7">
        <v>969</v>
      </c>
      <c r="C509" s="8" t="s">
        <v>93</v>
      </c>
      <c r="D509" s="8" t="s">
        <v>71</v>
      </c>
      <c r="E509" s="34" t="s">
        <v>268</v>
      </c>
      <c r="F509" s="8" t="s">
        <v>156</v>
      </c>
      <c r="G509" s="111"/>
      <c r="H509" s="107"/>
      <c r="I509" s="111"/>
    </row>
    <row r="510" spans="1:9" s="19" customFormat="1" ht="25.5" x14ac:dyDescent="0.2">
      <c r="A510" s="52" t="s">
        <v>170</v>
      </c>
      <c r="B510" s="17">
        <v>969</v>
      </c>
      <c r="C510" s="18" t="s">
        <v>93</v>
      </c>
      <c r="D510" s="18" t="s">
        <v>71</v>
      </c>
      <c r="E510" s="39" t="s">
        <v>399</v>
      </c>
      <c r="F510" s="18" t="s">
        <v>101</v>
      </c>
      <c r="G510" s="114">
        <f>G511</f>
        <v>690.18</v>
      </c>
      <c r="H510" s="114">
        <f t="shared" ref="H510:I511" si="168">H511</f>
        <v>0</v>
      </c>
      <c r="I510" s="114">
        <f t="shared" si="168"/>
        <v>0</v>
      </c>
    </row>
    <row r="511" spans="1:9" ht="25.5" x14ac:dyDescent="0.2">
      <c r="A511" s="45" t="s">
        <v>37</v>
      </c>
      <c r="B511" s="7">
        <v>969</v>
      </c>
      <c r="C511" s="8" t="s">
        <v>93</v>
      </c>
      <c r="D511" s="8" t="s">
        <v>71</v>
      </c>
      <c r="E511" s="34" t="s">
        <v>399</v>
      </c>
      <c r="F511" s="8" t="s">
        <v>127</v>
      </c>
      <c r="G511" s="111">
        <f>G512</f>
        <v>690.18</v>
      </c>
      <c r="H511" s="111">
        <f t="shared" si="168"/>
        <v>0</v>
      </c>
      <c r="I511" s="111">
        <f t="shared" si="168"/>
        <v>0</v>
      </c>
    </row>
    <row r="512" spans="1:9" ht="25.5" x14ac:dyDescent="0.2">
      <c r="A512" s="45" t="s">
        <v>154</v>
      </c>
      <c r="B512" s="7">
        <v>969</v>
      </c>
      <c r="C512" s="8" t="s">
        <v>93</v>
      </c>
      <c r="D512" s="8" t="s">
        <v>71</v>
      </c>
      <c r="E512" s="34" t="s">
        <v>399</v>
      </c>
      <c r="F512" s="8" t="s">
        <v>155</v>
      </c>
      <c r="G512" s="111">
        <v>690.18</v>
      </c>
      <c r="H512" s="107">
        <v>0</v>
      </c>
      <c r="I512" s="111">
        <v>0</v>
      </c>
    </row>
    <row r="513" spans="1:9" s="19" customFormat="1" ht="25.5" x14ac:dyDescent="0.2">
      <c r="A513" s="38" t="s">
        <v>15</v>
      </c>
      <c r="B513" s="37">
        <v>969</v>
      </c>
      <c r="C513" s="39" t="s">
        <v>93</v>
      </c>
      <c r="D513" s="39" t="s">
        <v>71</v>
      </c>
      <c r="E513" s="39" t="s">
        <v>16</v>
      </c>
      <c r="F513" s="39" t="s">
        <v>101</v>
      </c>
      <c r="G513" s="110">
        <f t="shared" ref="G513:I514" si="169">G514</f>
        <v>173.20499999999998</v>
      </c>
      <c r="H513" s="110">
        <f t="shared" si="169"/>
        <v>173.20499999999998</v>
      </c>
      <c r="I513" s="110">
        <f t="shared" si="169"/>
        <v>173.20499999999998</v>
      </c>
    </row>
    <row r="514" spans="1:9" s="19" customFormat="1" ht="25.5" x14ac:dyDescent="0.2">
      <c r="A514" s="6" t="s">
        <v>37</v>
      </c>
      <c r="B514" s="35">
        <v>969</v>
      </c>
      <c r="C514" s="34" t="s">
        <v>93</v>
      </c>
      <c r="D514" s="34" t="s">
        <v>71</v>
      </c>
      <c r="E514" s="34" t="s">
        <v>16</v>
      </c>
      <c r="F514" s="34" t="s">
        <v>127</v>
      </c>
      <c r="G514" s="107">
        <f t="shared" si="169"/>
        <v>173.20499999999998</v>
      </c>
      <c r="H514" s="107">
        <f t="shared" si="169"/>
        <v>173.20499999999998</v>
      </c>
      <c r="I514" s="107">
        <f t="shared" si="169"/>
        <v>173.20499999999998</v>
      </c>
    </row>
    <row r="515" spans="1:9" s="19" customFormat="1" ht="25.5" x14ac:dyDescent="0.2">
      <c r="A515" s="33" t="s">
        <v>154</v>
      </c>
      <c r="B515" s="68" t="s">
        <v>108</v>
      </c>
      <c r="C515" s="34" t="s">
        <v>93</v>
      </c>
      <c r="D515" s="34" t="s">
        <v>71</v>
      </c>
      <c r="E515" s="34" t="s">
        <v>16</v>
      </c>
      <c r="F515" s="34" t="s">
        <v>155</v>
      </c>
      <c r="G515" s="107">
        <f>5.2+168.005</f>
        <v>173.20499999999998</v>
      </c>
      <c r="H515" s="107">
        <v>173.20499999999998</v>
      </c>
      <c r="I515" s="107">
        <v>173.20499999999998</v>
      </c>
    </row>
    <row r="516" spans="1:9" ht="13.5" x14ac:dyDescent="0.25">
      <c r="A516" s="13" t="s">
        <v>119</v>
      </c>
      <c r="B516" s="14">
        <v>969</v>
      </c>
      <c r="C516" s="15" t="s">
        <v>93</v>
      </c>
      <c r="D516" s="15" t="s">
        <v>79</v>
      </c>
      <c r="E516" s="15" t="s">
        <v>220</v>
      </c>
      <c r="F516" s="15" t="s">
        <v>101</v>
      </c>
      <c r="G516" s="109">
        <f>G517+G529+G540+G544</f>
        <v>14291.180000000002</v>
      </c>
      <c r="H516" s="109">
        <f>H517+H529+H540+H544</f>
        <v>14057.445</v>
      </c>
      <c r="I516" s="109">
        <f>I517+I529+I540+I544</f>
        <v>14425.593999999999</v>
      </c>
    </row>
    <row r="517" spans="1:9" ht="39" customHeight="1" x14ac:dyDescent="0.25">
      <c r="A517" s="57" t="s">
        <v>457</v>
      </c>
      <c r="B517" s="14">
        <v>969</v>
      </c>
      <c r="C517" s="5" t="s">
        <v>93</v>
      </c>
      <c r="D517" s="5" t="s">
        <v>79</v>
      </c>
      <c r="E517" s="5" t="s">
        <v>258</v>
      </c>
      <c r="F517" s="5" t="s">
        <v>101</v>
      </c>
      <c r="G517" s="108">
        <f>G518</f>
        <v>13874.850000000002</v>
      </c>
      <c r="H517" s="108">
        <f>H518</f>
        <v>13912.834999999999</v>
      </c>
      <c r="I517" s="108">
        <f>I518</f>
        <v>14296.583999999999</v>
      </c>
    </row>
    <row r="518" spans="1:9" s="19" customFormat="1" ht="40.5" x14ac:dyDescent="0.25">
      <c r="A518" s="58" t="s">
        <v>48</v>
      </c>
      <c r="B518" s="14">
        <v>969</v>
      </c>
      <c r="C518" s="15" t="s">
        <v>93</v>
      </c>
      <c r="D518" s="15" t="s">
        <v>79</v>
      </c>
      <c r="E518" s="15" t="s">
        <v>269</v>
      </c>
      <c r="F518" s="15" t="s">
        <v>101</v>
      </c>
      <c r="G518" s="109">
        <f>G519+G522</f>
        <v>13874.850000000002</v>
      </c>
      <c r="H518" s="109">
        <f t="shared" ref="H518:I518" si="170">H519+H522</f>
        <v>13912.834999999999</v>
      </c>
      <c r="I518" s="109">
        <f t="shared" si="170"/>
        <v>14296.583999999999</v>
      </c>
    </row>
    <row r="519" spans="1:9" ht="25.5" x14ac:dyDescent="0.2">
      <c r="A519" s="16" t="s">
        <v>138</v>
      </c>
      <c r="B519" s="17">
        <v>969</v>
      </c>
      <c r="C519" s="18" t="s">
        <v>93</v>
      </c>
      <c r="D519" s="18" t="s">
        <v>79</v>
      </c>
      <c r="E519" s="18" t="s">
        <v>270</v>
      </c>
      <c r="F519" s="18" t="s">
        <v>101</v>
      </c>
      <c r="G519" s="114">
        <f t="shared" ref="G519:I520" si="171">G520</f>
        <v>5349.1809999999996</v>
      </c>
      <c r="H519" s="114">
        <f t="shared" si="171"/>
        <v>5563.1480000000001</v>
      </c>
      <c r="I519" s="114">
        <f t="shared" si="171"/>
        <v>5785.674</v>
      </c>
    </row>
    <row r="520" spans="1:9" ht="51" x14ac:dyDescent="0.2">
      <c r="A520" s="6" t="s">
        <v>130</v>
      </c>
      <c r="B520" s="7">
        <v>969</v>
      </c>
      <c r="C520" s="8" t="s">
        <v>93</v>
      </c>
      <c r="D520" s="8" t="s">
        <v>79</v>
      </c>
      <c r="E520" s="8" t="s">
        <v>270</v>
      </c>
      <c r="F520" s="7">
        <v>100</v>
      </c>
      <c r="G520" s="107">
        <f t="shared" si="171"/>
        <v>5349.1809999999996</v>
      </c>
      <c r="H520" s="107">
        <f t="shared" si="171"/>
        <v>5563.1480000000001</v>
      </c>
      <c r="I520" s="107">
        <f t="shared" si="171"/>
        <v>5785.674</v>
      </c>
    </row>
    <row r="521" spans="1:9" ht="25.5" x14ac:dyDescent="0.2">
      <c r="A521" s="6" t="s">
        <v>153</v>
      </c>
      <c r="B521" s="7">
        <v>969</v>
      </c>
      <c r="C521" s="8" t="s">
        <v>93</v>
      </c>
      <c r="D521" s="8" t="s">
        <v>79</v>
      </c>
      <c r="E521" s="8" t="s">
        <v>270</v>
      </c>
      <c r="F521" s="7">
        <v>120</v>
      </c>
      <c r="G521" s="178">
        <v>5349.1809999999996</v>
      </c>
      <c r="H521" s="178">
        <v>5563.1480000000001</v>
      </c>
      <c r="I521" s="178">
        <v>5785.674</v>
      </c>
    </row>
    <row r="522" spans="1:9" ht="38.25" x14ac:dyDescent="0.2">
      <c r="A522" s="153" t="s">
        <v>165</v>
      </c>
      <c r="B522" s="17">
        <v>969</v>
      </c>
      <c r="C522" s="18" t="s">
        <v>93</v>
      </c>
      <c r="D522" s="18" t="s">
        <v>79</v>
      </c>
      <c r="E522" s="18" t="s">
        <v>271</v>
      </c>
      <c r="F522" s="18" t="s">
        <v>101</v>
      </c>
      <c r="G522" s="114">
        <f>G523+G525+G527</f>
        <v>8525.6690000000017</v>
      </c>
      <c r="H522" s="114">
        <f>H523+H525+H527</f>
        <v>8349.6869999999999</v>
      </c>
      <c r="I522" s="114">
        <f>I523+I525+I527</f>
        <v>8510.91</v>
      </c>
    </row>
    <row r="523" spans="1:9" ht="51" x14ac:dyDescent="0.2">
      <c r="A523" s="6" t="s">
        <v>130</v>
      </c>
      <c r="B523" s="7">
        <v>969</v>
      </c>
      <c r="C523" s="8" t="s">
        <v>93</v>
      </c>
      <c r="D523" s="8" t="s">
        <v>79</v>
      </c>
      <c r="E523" s="8" t="s">
        <v>271</v>
      </c>
      <c r="F523" s="8" t="s">
        <v>131</v>
      </c>
      <c r="G523" s="111">
        <f>G524</f>
        <v>7371.8860000000004</v>
      </c>
      <c r="H523" s="111">
        <f>H524</f>
        <v>7445.6049999999996</v>
      </c>
      <c r="I523" s="111">
        <f>I524</f>
        <v>7520.0609999999997</v>
      </c>
    </row>
    <row r="524" spans="1:9" x14ac:dyDescent="0.2">
      <c r="A524" s="6" t="s">
        <v>150</v>
      </c>
      <c r="B524" s="7">
        <v>969</v>
      </c>
      <c r="C524" s="8" t="s">
        <v>93</v>
      </c>
      <c r="D524" s="8" t="s">
        <v>79</v>
      </c>
      <c r="E524" s="8" t="s">
        <v>271</v>
      </c>
      <c r="F524" s="8" t="s">
        <v>151</v>
      </c>
      <c r="G524" s="178">
        <v>7371.8860000000004</v>
      </c>
      <c r="H524" s="178">
        <v>7445.6049999999996</v>
      </c>
      <c r="I524" s="178">
        <v>7520.0609999999997</v>
      </c>
    </row>
    <row r="525" spans="1:9" ht="25.5" x14ac:dyDescent="0.2">
      <c r="A525" s="6" t="s">
        <v>37</v>
      </c>
      <c r="B525" s="7">
        <v>969</v>
      </c>
      <c r="C525" s="8" t="s">
        <v>93</v>
      </c>
      <c r="D525" s="8" t="s">
        <v>79</v>
      </c>
      <c r="E525" s="8" t="s">
        <v>271</v>
      </c>
      <c r="F525" s="8" t="s">
        <v>127</v>
      </c>
      <c r="G525" s="111">
        <f>G526</f>
        <v>1131.8879999999999</v>
      </c>
      <c r="H525" s="107">
        <f>H526</f>
        <v>882.18700000000001</v>
      </c>
      <c r="I525" s="107">
        <f>I526</f>
        <v>968.95399999999995</v>
      </c>
    </row>
    <row r="526" spans="1:9" ht="25.5" x14ac:dyDescent="0.2">
      <c r="A526" s="6" t="s">
        <v>154</v>
      </c>
      <c r="B526" s="7">
        <v>969</v>
      </c>
      <c r="C526" s="8" t="s">
        <v>93</v>
      </c>
      <c r="D526" s="8" t="s">
        <v>79</v>
      </c>
      <c r="E526" s="8" t="s">
        <v>271</v>
      </c>
      <c r="F526" s="8" t="s">
        <v>155</v>
      </c>
      <c r="G526" s="178">
        <v>1131.8879999999999</v>
      </c>
      <c r="H526" s="178">
        <v>882.18700000000001</v>
      </c>
      <c r="I526" s="178">
        <v>968.95399999999995</v>
      </c>
    </row>
    <row r="527" spans="1:9" x14ac:dyDescent="0.2">
      <c r="A527" s="45" t="s">
        <v>128</v>
      </c>
      <c r="B527" s="7">
        <v>969</v>
      </c>
      <c r="C527" s="8" t="s">
        <v>93</v>
      </c>
      <c r="D527" s="8" t="s">
        <v>79</v>
      </c>
      <c r="E527" s="8" t="s">
        <v>271</v>
      </c>
      <c r="F527" s="8" t="s">
        <v>129</v>
      </c>
      <c r="G527" s="107">
        <f>G528</f>
        <v>21.895</v>
      </c>
      <c r="H527" s="107">
        <f>H528</f>
        <v>21.895</v>
      </c>
      <c r="I527" s="107">
        <f>I528</f>
        <v>21.895</v>
      </c>
    </row>
    <row r="528" spans="1:9" x14ac:dyDescent="0.2">
      <c r="A528" s="45" t="s">
        <v>157</v>
      </c>
      <c r="B528" s="7">
        <v>969</v>
      </c>
      <c r="C528" s="8" t="s">
        <v>93</v>
      </c>
      <c r="D528" s="8" t="s">
        <v>79</v>
      </c>
      <c r="E528" s="8" t="s">
        <v>271</v>
      </c>
      <c r="F528" s="8" t="s">
        <v>156</v>
      </c>
      <c r="G528" s="107">
        <v>21.895</v>
      </c>
      <c r="H528" s="107">
        <v>21.895</v>
      </c>
      <c r="I528" s="107">
        <v>21.895</v>
      </c>
    </row>
    <row r="529" spans="1:9" ht="25.5" x14ac:dyDescent="0.25">
      <c r="A529" s="151" t="s">
        <v>351</v>
      </c>
      <c r="B529" s="9">
        <v>969</v>
      </c>
      <c r="C529" s="5" t="s">
        <v>93</v>
      </c>
      <c r="D529" s="5" t="s">
        <v>79</v>
      </c>
      <c r="E529" s="91" t="s">
        <v>226</v>
      </c>
      <c r="F529" s="5" t="s">
        <v>101</v>
      </c>
      <c r="G529" s="112">
        <f>G530</f>
        <v>26.56</v>
      </c>
      <c r="H529" s="112">
        <f t="shared" ref="H529:I529" si="172">H530</f>
        <v>42.36</v>
      </c>
      <c r="I529" s="112">
        <f t="shared" si="172"/>
        <v>26.759999999999998</v>
      </c>
    </row>
    <row r="530" spans="1:9" ht="67.5" x14ac:dyDescent="0.25">
      <c r="A530" s="58" t="s">
        <v>19</v>
      </c>
      <c r="B530" s="14">
        <v>969</v>
      </c>
      <c r="C530" s="15" t="s">
        <v>93</v>
      </c>
      <c r="D530" s="15" t="s">
        <v>79</v>
      </c>
      <c r="E530" s="98" t="s">
        <v>287</v>
      </c>
      <c r="F530" s="15" t="s">
        <v>101</v>
      </c>
      <c r="G530" s="112">
        <f>G531+G534+G537</f>
        <v>26.56</v>
      </c>
      <c r="H530" s="112">
        <f t="shared" ref="H530:I530" si="173">H531+H534+H537</f>
        <v>42.36</v>
      </c>
      <c r="I530" s="112">
        <f t="shared" si="173"/>
        <v>26.759999999999998</v>
      </c>
    </row>
    <row r="531" spans="1:9" x14ac:dyDescent="0.2">
      <c r="A531" s="82" t="s">
        <v>207</v>
      </c>
      <c r="B531" s="17">
        <v>969</v>
      </c>
      <c r="C531" s="18" t="s">
        <v>93</v>
      </c>
      <c r="D531" s="18" t="s">
        <v>79</v>
      </c>
      <c r="E531" s="18" t="s">
        <v>210</v>
      </c>
      <c r="F531" s="18" t="s">
        <v>101</v>
      </c>
      <c r="G531" s="143">
        <f t="shared" ref="G531:I532" si="174">G532</f>
        <v>26.56</v>
      </c>
      <c r="H531" s="143">
        <f t="shared" si="174"/>
        <v>21.56</v>
      </c>
      <c r="I531" s="143">
        <f t="shared" si="174"/>
        <v>21.56</v>
      </c>
    </row>
    <row r="532" spans="1:9" ht="25.5" x14ac:dyDescent="0.2">
      <c r="A532" s="6" t="s">
        <v>37</v>
      </c>
      <c r="B532" s="7">
        <v>969</v>
      </c>
      <c r="C532" s="8" t="s">
        <v>93</v>
      </c>
      <c r="D532" s="8" t="s">
        <v>79</v>
      </c>
      <c r="E532" s="8" t="s">
        <v>210</v>
      </c>
      <c r="F532" s="7">
        <v>200</v>
      </c>
      <c r="G532" s="147">
        <f t="shared" si="174"/>
        <v>26.56</v>
      </c>
      <c r="H532" s="147">
        <f t="shared" si="174"/>
        <v>21.56</v>
      </c>
      <c r="I532" s="147">
        <f t="shared" si="174"/>
        <v>21.56</v>
      </c>
    </row>
    <row r="533" spans="1:9" ht="25.5" x14ac:dyDescent="0.2">
      <c r="A533" s="6" t="s">
        <v>154</v>
      </c>
      <c r="B533" s="7">
        <v>969</v>
      </c>
      <c r="C533" s="8" t="s">
        <v>93</v>
      </c>
      <c r="D533" s="8" t="s">
        <v>79</v>
      </c>
      <c r="E533" s="8" t="s">
        <v>210</v>
      </c>
      <c r="F533" s="7">
        <v>240</v>
      </c>
      <c r="G533" s="147">
        <v>26.56</v>
      </c>
      <c r="H533" s="147">
        <v>21.56</v>
      </c>
      <c r="I533" s="147">
        <v>21.56</v>
      </c>
    </row>
    <row r="534" spans="1:9" ht="25.5" x14ac:dyDescent="0.2">
      <c r="A534" s="82" t="s">
        <v>206</v>
      </c>
      <c r="B534" s="17">
        <v>969</v>
      </c>
      <c r="C534" s="18" t="s">
        <v>93</v>
      </c>
      <c r="D534" s="18" t="s">
        <v>79</v>
      </c>
      <c r="E534" s="18" t="s">
        <v>211</v>
      </c>
      <c r="F534" s="18" t="s">
        <v>101</v>
      </c>
      <c r="G534" s="143">
        <f>G535</f>
        <v>0</v>
      </c>
      <c r="H534" s="143">
        <f t="shared" ref="H534:I534" si="175">H535</f>
        <v>20.8</v>
      </c>
      <c r="I534" s="143">
        <f t="shared" si="175"/>
        <v>5.2</v>
      </c>
    </row>
    <row r="535" spans="1:9" ht="51" x14ac:dyDescent="0.2">
      <c r="A535" s="6" t="s">
        <v>130</v>
      </c>
      <c r="B535" s="7">
        <v>969</v>
      </c>
      <c r="C535" s="8" t="s">
        <v>93</v>
      </c>
      <c r="D535" s="8" t="s">
        <v>79</v>
      </c>
      <c r="E535" s="8" t="s">
        <v>211</v>
      </c>
      <c r="F535" s="8" t="s">
        <v>131</v>
      </c>
      <c r="G535" s="147">
        <f>G536</f>
        <v>0</v>
      </c>
      <c r="H535" s="147">
        <f t="shared" ref="H535:I535" si="176">H536</f>
        <v>20.8</v>
      </c>
      <c r="I535" s="147">
        <f t="shared" si="176"/>
        <v>5.2</v>
      </c>
    </row>
    <row r="536" spans="1:9" ht="25.5" x14ac:dyDescent="0.2">
      <c r="A536" s="6" t="s">
        <v>153</v>
      </c>
      <c r="B536" s="7">
        <v>969</v>
      </c>
      <c r="C536" s="8" t="s">
        <v>93</v>
      </c>
      <c r="D536" s="8" t="s">
        <v>79</v>
      </c>
      <c r="E536" s="8" t="s">
        <v>211</v>
      </c>
      <c r="F536" s="8" t="s">
        <v>152</v>
      </c>
      <c r="G536" s="147">
        <v>0</v>
      </c>
      <c r="H536" s="143">
        <v>20.8</v>
      </c>
      <c r="I536" s="143">
        <v>5.2</v>
      </c>
    </row>
    <row r="537" spans="1:9" s="19" customFormat="1" hidden="1" x14ac:dyDescent="0.2">
      <c r="A537" s="134" t="s">
        <v>323</v>
      </c>
      <c r="B537" s="17">
        <v>969</v>
      </c>
      <c r="C537" s="18" t="s">
        <v>93</v>
      </c>
      <c r="D537" s="18" t="s">
        <v>79</v>
      </c>
      <c r="E537" s="39" t="s">
        <v>327</v>
      </c>
      <c r="F537" s="18" t="s">
        <v>101</v>
      </c>
      <c r="G537" s="114">
        <f t="shared" ref="G537:I538" si="177">G538</f>
        <v>0</v>
      </c>
      <c r="H537" s="114">
        <f t="shared" si="177"/>
        <v>0</v>
      </c>
      <c r="I537" s="114">
        <f t="shared" si="177"/>
        <v>0</v>
      </c>
    </row>
    <row r="538" spans="1:9" ht="25.5" hidden="1" x14ac:dyDescent="0.2">
      <c r="A538" s="6" t="s">
        <v>37</v>
      </c>
      <c r="B538" s="7">
        <v>969</v>
      </c>
      <c r="C538" s="8" t="s">
        <v>93</v>
      </c>
      <c r="D538" s="8" t="s">
        <v>79</v>
      </c>
      <c r="E538" s="34" t="s">
        <v>327</v>
      </c>
      <c r="F538" s="7">
        <v>200</v>
      </c>
      <c r="G538" s="111">
        <f t="shared" si="177"/>
        <v>0</v>
      </c>
      <c r="H538" s="111">
        <f t="shared" si="177"/>
        <v>0</v>
      </c>
      <c r="I538" s="111">
        <f t="shared" si="177"/>
        <v>0</v>
      </c>
    </row>
    <row r="539" spans="1:9" ht="25.5" hidden="1" x14ac:dyDescent="0.2">
      <c r="A539" s="6" t="s">
        <v>154</v>
      </c>
      <c r="B539" s="7">
        <v>969</v>
      </c>
      <c r="C539" s="8" t="s">
        <v>93</v>
      </c>
      <c r="D539" s="8" t="s">
        <v>79</v>
      </c>
      <c r="E539" s="34" t="s">
        <v>327</v>
      </c>
      <c r="F539" s="7">
        <v>240</v>
      </c>
      <c r="G539" s="178"/>
      <c r="H539" s="111">
        <v>0</v>
      </c>
      <c r="I539" s="111">
        <v>0</v>
      </c>
    </row>
    <row r="540" spans="1:9" ht="51" x14ac:dyDescent="0.2">
      <c r="A540" s="4" t="s">
        <v>458</v>
      </c>
      <c r="B540" s="9">
        <v>969</v>
      </c>
      <c r="C540" s="5" t="s">
        <v>93</v>
      </c>
      <c r="D540" s="5" t="s">
        <v>79</v>
      </c>
      <c r="E540" s="41" t="s">
        <v>325</v>
      </c>
      <c r="F540" s="9" t="s">
        <v>101</v>
      </c>
      <c r="G540" s="113">
        <f>G541</f>
        <v>387.52</v>
      </c>
      <c r="H540" s="113">
        <f t="shared" ref="H540:I540" si="178">H541</f>
        <v>100</v>
      </c>
      <c r="I540" s="113">
        <f t="shared" si="178"/>
        <v>100</v>
      </c>
    </row>
    <row r="541" spans="1:9" s="19" customFormat="1" ht="38.25" x14ac:dyDescent="0.2">
      <c r="A541" s="16" t="s">
        <v>324</v>
      </c>
      <c r="B541" s="17">
        <v>969</v>
      </c>
      <c r="C541" s="18" t="s">
        <v>93</v>
      </c>
      <c r="D541" s="18" t="s">
        <v>79</v>
      </c>
      <c r="E541" s="39" t="s">
        <v>326</v>
      </c>
      <c r="F541" s="17" t="s">
        <v>101</v>
      </c>
      <c r="G541" s="114">
        <f>G542</f>
        <v>387.52</v>
      </c>
      <c r="H541" s="114">
        <v>100</v>
      </c>
      <c r="I541" s="114">
        <v>100</v>
      </c>
    </row>
    <row r="542" spans="1:9" ht="25.5" x14ac:dyDescent="0.2">
      <c r="A542" s="6" t="s">
        <v>37</v>
      </c>
      <c r="B542" s="7">
        <v>969</v>
      </c>
      <c r="C542" s="8" t="s">
        <v>93</v>
      </c>
      <c r="D542" s="8" t="s">
        <v>79</v>
      </c>
      <c r="E542" s="34" t="s">
        <v>326</v>
      </c>
      <c r="F542" s="7">
        <v>200</v>
      </c>
      <c r="G542" s="111">
        <f>G543</f>
        <v>387.52</v>
      </c>
      <c r="H542" s="111">
        <v>100</v>
      </c>
      <c r="I542" s="111">
        <v>100</v>
      </c>
    </row>
    <row r="543" spans="1:9" ht="25.5" x14ac:dyDescent="0.2">
      <c r="A543" s="6" t="s">
        <v>154</v>
      </c>
      <c r="B543" s="7">
        <v>969</v>
      </c>
      <c r="C543" s="8" t="s">
        <v>93</v>
      </c>
      <c r="D543" s="8" t="s">
        <v>79</v>
      </c>
      <c r="E543" s="34" t="s">
        <v>326</v>
      </c>
      <c r="F543" s="7">
        <v>240</v>
      </c>
      <c r="G543" s="111">
        <v>387.52</v>
      </c>
      <c r="H543" s="111">
        <v>100</v>
      </c>
      <c r="I543" s="111">
        <v>100</v>
      </c>
    </row>
    <row r="544" spans="1:9" ht="25.5" x14ac:dyDescent="0.2">
      <c r="A544" s="152" t="s">
        <v>26</v>
      </c>
      <c r="B544" s="9">
        <v>969</v>
      </c>
      <c r="C544" s="5" t="s">
        <v>93</v>
      </c>
      <c r="D544" s="5" t="s">
        <v>79</v>
      </c>
      <c r="E544" s="91" t="s">
        <v>304</v>
      </c>
      <c r="F544" s="5" t="s">
        <v>101</v>
      </c>
      <c r="G544" s="113">
        <f t="shared" ref="G544:I546" si="179">G545</f>
        <v>2.25</v>
      </c>
      <c r="H544" s="113">
        <f t="shared" si="179"/>
        <v>2.25</v>
      </c>
      <c r="I544" s="113">
        <f t="shared" si="179"/>
        <v>2.25</v>
      </c>
    </row>
    <row r="545" spans="1:9" x14ac:dyDescent="0.2">
      <c r="A545" s="38" t="s">
        <v>302</v>
      </c>
      <c r="B545" s="17">
        <v>969</v>
      </c>
      <c r="C545" s="18" t="s">
        <v>93</v>
      </c>
      <c r="D545" s="18" t="s">
        <v>79</v>
      </c>
      <c r="E545" s="18" t="s">
        <v>301</v>
      </c>
      <c r="F545" s="18" t="s">
        <v>101</v>
      </c>
      <c r="G545" s="114">
        <f t="shared" si="179"/>
        <v>2.25</v>
      </c>
      <c r="H545" s="114">
        <f t="shared" si="179"/>
        <v>2.25</v>
      </c>
      <c r="I545" s="114">
        <f t="shared" si="179"/>
        <v>2.25</v>
      </c>
    </row>
    <row r="546" spans="1:9" ht="25.5" x14ac:dyDescent="0.2">
      <c r="A546" s="6" t="s">
        <v>37</v>
      </c>
      <c r="B546" s="7">
        <v>969</v>
      </c>
      <c r="C546" s="8" t="s">
        <v>93</v>
      </c>
      <c r="D546" s="8" t="s">
        <v>79</v>
      </c>
      <c r="E546" s="8" t="s">
        <v>301</v>
      </c>
      <c r="F546" s="7">
        <v>200</v>
      </c>
      <c r="G546" s="111">
        <f t="shared" si="179"/>
        <v>2.25</v>
      </c>
      <c r="H546" s="111">
        <f t="shared" si="179"/>
        <v>2.25</v>
      </c>
      <c r="I546" s="111">
        <f t="shared" si="179"/>
        <v>2.25</v>
      </c>
    </row>
    <row r="547" spans="1:9" ht="25.5" x14ac:dyDescent="0.2">
      <c r="A547" s="33" t="s">
        <v>154</v>
      </c>
      <c r="B547" s="7">
        <v>969</v>
      </c>
      <c r="C547" s="8" t="s">
        <v>93</v>
      </c>
      <c r="D547" s="8" t="s">
        <v>79</v>
      </c>
      <c r="E547" s="8" t="s">
        <v>301</v>
      </c>
      <c r="F547" s="7">
        <v>240</v>
      </c>
      <c r="G547" s="111">
        <v>2.25</v>
      </c>
      <c r="H547" s="111">
        <v>2.25</v>
      </c>
      <c r="I547" s="111">
        <v>2.25</v>
      </c>
    </row>
    <row r="548" spans="1:9" ht="18" customHeight="1" x14ac:dyDescent="0.2">
      <c r="A548" s="4" t="s">
        <v>96</v>
      </c>
      <c r="B548" s="9">
        <v>969</v>
      </c>
      <c r="C548" s="9">
        <v>10</v>
      </c>
      <c r="D548" s="5" t="s">
        <v>72</v>
      </c>
      <c r="E548" s="5" t="s">
        <v>220</v>
      </c>
      <c r="F548" s="5" t="s">
        <v>101</v>
      </c>
      <c r="G548" s="113">
        <f t="shared" ref="G548:I550" si="180">G549</f>
        <v>15703.141000000001</v>
      </c>
      <c r="H548" s="113">
        <f t="shared" si="180"/>
        <v>4613.5679999999993</v>
      </c>
      <c r="I548" s="113">
        <f t="shared" si="180"/>
        <v>4546.3780000000006</v>
      </c>
    </row>
    <row r="549" spans="1:9" s="19" customFormat="1" ht="18.75" customHeight="1" x14ac:dyDescent="0.25">
      <c r="A549" s="13" t="s">
        <v>113</v>
      </c>
      <c r="B549" s="14">
        <v>969</v>
      </c>
      <c r="C549" s="14">
        <v>10</v>
      </c>
      <c r="D549" s="15" t="s">
        <v>79</v>
      </c>
      <c r="E549" s="15" t="s">
        <v>220</v>
      </c>
      <c r="F549" s="15" t="s">
        <v>101</v>
      </c>
      <c r="G549" s="112">
        <f t="shared" si="180"/>
        <v>15703.141000000001</v>
      </c>
      <c r="H549" s="112">
        <f t="shared" si="180"/>
        <v>4613.5679999999993</v>
      </c>
      <c r="I549" s="112">
        <f t="shared" si="180"/>
        <v>4546.3780000000006</v>
      </c>
    </row>
    <row r="550" spans="1:9" ht="38.25" x14ac:dyDescent="0.2">
      <c r="A550" s="159" t="s">
        <v>0</v>
      </c>
      <c r="B550" s="9">
        <v>969</v>
      </c>
      <c r="C550" s="9">
        <v>10</v>
      </c>
      <c r="D550" s="5" t="s">
        <v>79</v>
      </c>
      <c r="E550" s="5" t="s">
        <v>352</v>
      </c>
      <c r="F550" s="5" t="s">
        <v>101</v>
      </c>
      <c r="G550" s="113">
        <f>G551</f>
        <v>15703.141000000001</v>
      </c>
      <c r="H550" s="113">
        <f t="shared" si="180"/>
        <v>4613.5679999999993</v>
      </c>
      <c r="I550" s="113">
        <f t="shared" si="180"/>
        <v>4546.3780000000006</v>
      </c>
    </row>
    <row r="551" spans="1:9" s="19" customFormat="1" ht="25.5" x14ac:dyDescent="0.2">
      <c r="A551" s="175" t="s">
        <v>423</v>
      </c>
      <c r="B551" s="7">
        <v>969</v>
      </c>
      <c r="C551" s="8">
        <v>10</v>
      </c>
      <c r="D551" s="8" t="s">
        <v>79</v>
      </c>
      <c r="E551" s="18" t="s">
        <v>371</v>
      </c>
      <c r="F551" s="17" t="s">
        <v>101</v>
      </c>
      <c r="G551" s="143">
        <f t="shared" ref="G551:I552" si="181">G552</f>
        <v>15703.141000000001</v>
      </c>
      <c r="H551" s="114">
        <f t="shared" si="181"/>
        <v>4613.5679999999993</v>
      </c>
      <c r="I551" s="114">
        <f t="shared" si="181"/>
        <v>4546.3780000000006</v>
      </c>
    </row>
    <row r="552" spans="1:9" x14ac:dyDescent="0.2">
      <c r="A552" s="172" t="s">
        <v>132</v>
      </c>
      <c r="B552" s="7">
        <v>969</v>
      </c>
      <c r="C552" s="8">
        <v>10</v>
      </c>
      <c r="D552" s="8" t="s">
        <v>79</v>
      </c>
      <c r="E552" s="8" t="s">
        <v>371</v>
      </c>
      <c r="F552" s="7">
        <v>300</v>
      </c>
      <c r="G552" s="147">
        <f t="shared" si="181"/>
        <v>15703.141000000001</v>
      </c>
      <c r="H552" s="111">
        <f t="shared" si="181"/>
        <v>4613.5679999999993</v>
      </c>
      <c r="I552" s="111">
        <f t="shared" si="181"/>
        <v>4546.3780000000006</v>
      </c>
    </row>
    <row r="553" spans="1:9" ht="25.5" x14ac:dyDescent="0.2">
      <c r="A553" s="172" t="s">
        <v>332</v>
      </c>
      <c r="B553" s="7">
        <v>969</v>
      </c>
      <c r="C553" s="8">
        <v>10</v>
      </c>
      <c r="D553" s="8" t="s">
        <v>79</v>
      </c>
      <c r="E553" s="8" t="s">
        <v>371</v>
      </c>
      <c r="F553" s="7">
        <v>320</v>
      </c>
      <c r="G553" s="147">
        <f>13018.361+2684.78</f>
        <v>15703.141000000001</v>
      </c>
      <c r="H553" s="111">
        <f>2754.874+1858.694</f>
        <v>4613.5679999999993</v>
      </c>
      <c r="I553" s="111">
        <f>2687.684+1858.694</f>
        <v>4546.3780000000006</v>
      </c>
    </row>
    <row r="554" spans="1:9" s="19" customFormat="1" ht="13.5" x14ac:dyDescent="0.25">
      <c r="A554" s="4" t="s">
        <v>95</v>
      </c>
      <c r="B554" s="9">
        <v>969</v>
      </c>
      <c r="C554" s="5" t="s">
        <v>117</v>
      </c>
      <c r="D554" s="5" t="s">
        <v>72</v>
      </c>
      <c r="E554" s="5" t="s">
        <v>220</v>
      </c>
      <c r="F554" s="5" t="s">
        <v>101</v>
      </c>
      <c r="G554" s="191">
        <f>G555+G569</f>
        <v>56585.068999999996</v>
      </c>
      <c r="H554" s="191">
        <f>H555+H569</f>
        <v>57947.517999999996</v>
      </c>
      <c r="I554" s="191">
        <f>I555+I569</f>
        <v>59761.176999999996</v>
      </c>
    </row>
    <row r="555" spans="1:9" s="19" customFormat="1" ht="13.5" x14ac:dyDescent="0.25">
      <c r="A555" s="13" t="s">
        <v>123</v>
      </c>
      <c r="B555" s="14">
        <v>969</v>
      </c>
      <c r="C555" s="15" t="s">
        <v>117</v>
      </c>
      <c r="D555" s="15" t="s">
        <v>85</v>
      </c>
      <c r="E555" s="15" t="s">
        <v>220</v>
      </c>
      <c r="F555" s="15" t="s">
        <v>101</v>
      </c>
      <c r="G555" s="109">
        <f>G556</f>
        <v>20122.330999999998</v>
      </c>
      <c r="H555" s="109">
        <f t="shared" ref="H555:I556" si="182">H556</f>
        <v>20446.018999999997</v>
      </c>
      <c r="I555" s="109">
        <f t="shared" si="182"/>
        <v>20829.420000000002</v>
      </c>
    </row>
    <row r="556" spans="1:9" s="19" customFormat="1" ht="41.45" customHeight="1" x14ac:dyDescent="0.2">
      <c r="A556" s="57" t="s">
        <v>457</v>
      </c>
      <c r="B556" s="9">
        <v>969</v>
      </c>
      <c r="C556" s="5" t="s">
        <v>117</v>
      </c>
      <c r="D556" s="5" t="s">
        <v>85</v>
      </c>
      <c r="E556" s="5" t="s">
        <v>258</v>
      </c>
      <c r="F556" s="5" t="s">
        <v>101</v>
      </c>
      <c r="G556" s="108">
        <f>G557</f>
        <v>20122.330999999998</v>
      </c>
      <c r="H556" s="108">
        <f t="shared" si="182"/>
        <v>20446.018999999997</v>
      </c>
      <c r="I556" s="108">
        <f t="shared" si="182"/>
        <v>20829.420000000002</v>
      </c>
    </row>
    <row r="557" spans="1:9" s="21" customFormat="1" ht="27" x14ac:dyDescent="0.25">
      <c r="A557" s="58" t="s">
        <v>183</v>
      </c>
      <c r="B557" s="14">
        <v>969</v>
      </c>
      <c r="C557" s="15" t="s">
        <v>117</v>
      </c>
      <c r="D557" s="15" t="s">
        <v>85</v>
      </c>
      <c r="E557" s="15" t="s">
        <v>261</v>
      </c>
      <c r="F557" s="15" t="s">
        <v>101</v>
      </c>
      <c r="G557" s="109">
        <f>G558+G563+G566</f>
        <v>20122.330999999998</v>
      </c>
      <c r="H557" s="109">
        <f t="shared" ref="H557:I557" si="183">H558+H563+H566</f>
        <v>20446.018999999997</v>
      </c>
      <c r="I557" s="109">
        <f t="shared" si="183"/>
        <v>20829.420000000002</v>
      </c>
    </row>
    <row r="558" spans="1:9" s="21" customFormat="1" ht="39" x14ac:dyDescent="0.25">
      <c r="A558" s="157" t="s">
        <v>190</v>
      </c>
      <c r="B558" s="17">
        <v>969</v>
      </c>
      <c r="C558" s="18" t="s">
        <v>117</v>
      </c>
      <c r="D558" s="18" t="s">
        <v>85</v>
      </c>
      <c r="E558" s="39" t="s">
        <v>272</v>
      </c>
      <c r="F558" s="18" t="s">
        <v>101</v>
      </c>
      <c r="G558" s="110">
        <f>G559+G561</f>
        <v>1785.8</v>
      </c>
      <c r="H558" s="110">
        <f>H559+H561</f>
        <v>1785.8</v>
      </c>
      <c r="I558" s="110">
        <f>I559+I561</f>
        <v>1785.8</v>
      </c>
    </row>
    <row r="559" spans="1:9" s="21" customFormat="1" ht="51.75" x14ac:dyDescent="0.25">
      <c r="A559" s="6" t="s">
        <v>130</v>
      </c>
      <c r="B559" s="7">
        <v>969</v>
      </c>
      <c r="C559" s="8" t="s">
        <v>117</v>
      </c>
      <c r="D559" s="8" t="s">
        <v>85</v>
      </c>
      <c r="E559" s="34" t="s">
        <v>272</v>
      </c>
      <c r="F559" s="8" t="s">
        <v>131</v>
      </c>
      <c r="G559" s="107">
        <f>G560</f>
        <v>461.8</v>
      </c>
      <c r="H559" s="107">
        <f>H560</f>
        <v>461.8</v>
      </c>
      <c r="I559" s="107">
        <f>I560</f>
        <v>461.8</v>
      </c>
    </row>
    <row r="560" spans="1:9" s="21" customFormat="1" ht="13.5" x14ac:dyDescent="0.25">
      <c r="A560" s="6" t="s">
        <v>150</v>
      </c>
      <c r="B560" s="7">
        <v>969</v>
      </c>
      <c r="C560" s="8" t="s">
        <v>117</v>
      </c>
      <c r="D560" s="8" t="s">
        <v>85</v>
      </c>
      <c r="E560" s="34" t="s">
        <v>272</v>
      </c>
      <c r="F560" s="8" t="s">
        <v>151</v>
      </c>
      <c r="G560" s="178">
        <v>461.8</v>
      </c>
      <c r="H560" s="178">
        <v>461.8</v>
      </c>
      <c r="I560" s="178">
        <v>461.8</v>
      </c>
    </row>
    <row r="561" spans="1:9" s="21" customFormat="1" ht="26.25" x14ac:dyDescent="0.25">
      <c r="A561" s="6" t="s">
        <v>37</v>
      </c>
      <c r="B561" s="7">
        <v>969</v>
      </c>
      <c r="C561" s="8" t="s">
        <v>117</v>
      </c>
      <c r="D561" s="8" t="s">
        <v>85</v>
      </c>
      <c r="E561" s="34" t="s">
        <v>272</v>
      </c>
      <c r="F561" s="8" t="s">
        <v>127</v>
      </c>
      <c r="G561" s="107">
        <f>G562</f>
        <v>1324</v>
      </c>
      <c r="H561" s="107">
        <f>H562</f>
        <v>1324</v>
      </c>
      <c r="I561" s="107">
        <f>I562</f>
        <v>1324</v>
      </c>
    </row>
    <row r="562" spans="1:9" s="21" customFormat="1" ht="26.25" x14ac:dyDescent="0.25">
      <c r="A562" s="6" t="s">
        <v>154</v>
      </c>
      <c r="B562" s="7">
        <v>969</v>
      </c>
      <c r="C562" s="8" t="s">
        <v>117</v>
      </c>
      <c r="D562" s="8" t="s">
        <v>85</v>
      </c>
      <c r="E562" s="34" t="s">
        <v>272</v>
      </c>
      <c r="F562" s="8" t="s">
        <v>155</v>
      </c>
      <c r="G562" s="107">
        <v>1324</v>
      </c>
      <c r="H562" s="107">
        <v>1324</v>
      </c>
      <c r="I562" s="107">
        <v>1324</v>
      </c>
    </row>
    <row r="563" spans="1:9" s="21" customFormat="1" ht="39" x14ac:dyDescent="0.25">
      <c r="A563" s="52" t="s">
        <v>165</v>
      </c>
      <c r="B563" s="37">
        <v>969</v>
      </c>
      <c r="C563" s="39" t="s">
        <v>117</v>
      </c>
      <c r="D563" s="39" t="s">
        <v>85</v>
      </c>
      <c r="E563" s="39" t="s">
        <v>311</v>
      </c>
      <c r="F563" s="39" t="s">
        <v>101</v>
      </c>
      <c r="G563" s="110">
        <f t="shared" ref="G563:I564" si="184">G564</f>
        <v>17980.581999999999</v>
      </c>
      <c r="H563" s="110">
        <f t="shared" si="184"/>
        <v>18251.833999999999</v>
      </c>
      <c r="I563" s="110">
        <f t="shared" si="184"/>
        <v>18634.864000000001</v>
      </c>
    </row>
    <row r="564" spans="1:9" s="21" customFormat="1" ht="26.25" x14ac:dyDescent="0.25">
      <c r="A564" s="33" t="s">
        <v>136</v>
      </c>
      <c r="B564" s="35">
        <v>969</v>
      </c>
      <c r="C564" s="34" t="s">
        <v>117</v>
      </c>
      <c r="D564" s="34" t="s">
        <v>85</v>
      </c>
      <c r="E564" s="34" t="s">
        <v>311</v>
      </c>
      <c r="F564" s="8" t="s">
        <v>135</v>
      </c>
      <c r="G564" s="107">
        <f t="shared" si="184"/>
        <v>17980.581999999999</v>
      </c>
      <c r="H564" s="107">
        <f t="shared" si="184"/>
        <v>18251.833999999999</v>
      </c>
      <c r="I564" s="107">
        <f t="shared" si="184"/>
        <v>18634.864000000001</v>
      </c>
    </row>
    <row r="565" spans="1:9" s="21" customFormat="1" ht="13.5" x14ac:dyDescent="0.25">
      <c r="A565" s="33" t="s">
        <v>167</v>
      </c>
      <c r="B565" s="35">
        <v>969</v>
      </c>
      <c r="C565" s="34" t="s">
        <v>117</v>
      </c>
      <c r="D565" s="34" t="s">
        <v>85</v>
      </c>
      <c r="E565" s="34" t="s">
        <v>311</v>
      </c>
      <c r="F565" s="8" t="s">
        <v>168</v>
      </c>
      <c r="G565" s="178">
        <v>17980.581999999999</v>
      </c>
      <c r="H565" s="107">
        <v>18251.833999999999</v>
      </c>
      <c r="I565" s="107">
        <v>18634.864000000001</v>
      </c>
    </row>
    <row r="566" spans="1:9" s="21" customFormat="1" ht="26.25" x14ac:dyDescent="0.25">
      <c r="A566" s="38" t="s">
        <v>66</v>
      </c>
      <c r="B566" s="35">
        <v>969</v>
      </c>
      <c r="C566" s="39" t="s">
        <v>117</v>
      </c>
      <c r="D566" s="39" t="s">
        <v>85</v>
      </c>
      <c r="E566" s="171" t="s">
        <v>400</v>
      </c>
      <c r="F566" s="39" t="s">
        <v>101</v>
      </c>
      <c r="G566" s="114">
        <f>G567</f>
        <v>355.94900000000001</v>
      </c>
      <c r="H566" s="114">
        <f t="shared" ref="H566:I566" si="185">H567</f>
        <v>408.38499999999999</v>
      </c>
      <c r="I566" s="114">
        <f t="shared" si="185"/>
        <v>408.75599999999997</v>
      </c>
    </row>
    <row r="567" spans="1:9" s="21" customFormat="1" ht="26.25" x14ac:dyDescent="0.25">
      <c r="A567" s="33" t="s">
        <v>136</v>
      </c>
      <c r="B567" s="35">
        <v>969</v>
      </c>
      <c r="C567" s="34" t="s">
        <v>117</v>
      </c>
      <c r="D567" s="34" t="s">
        <v>85</v>
      </c>
      <c r="E567" s="174" t="s">
        <v>400</v>
      </c>
      <c r="F567" s="34" t="s">
        <v>135</v>
      </c>
      <c r="G567" s="111">
        <f>G568</f>
        <v>355.94900000000001</v>
      </c>
      <c r="H567" s="111">
        <f t="shared" ref="H567:I567" si="186">H568</f>
        <v>408.38499999999999</v>
      </c>
      <c r="I567" s="111">
        <f t="shared" si="186"/>
        <v>408.75599999999997</v>
      </c>
    </row>
    <row r="568" spans="1:9" s="21" customFormat="1" ht="13.5" x14ac:dyDescent="0.25">
      <c r="A568" s="33" t="s">
        <v>167</v>
      </c>
      <c r="B568" s="35">
        <v>969</v>
      </c>
      <c r="C568" s="34" t="s">
        <v>117</v>
      </c>
      <c r="D568" s="34" t="s">
        <v>85</v>
      </c>
      <c r="E568" s="174" t="s">
        <v>400</v>
      </c>
      <c r="F568" s="34" t="s">
        <v>168</v>
      </c>
      <c r="G568" s="178">
        <f>345.269+10.68</f>
        <v>355.94900000000001</v>
      </c>
      <c r="H568" s="178">
        <f>396.133+12.252</f>
        <v>408.38499999999999</v>
      </c>
      <c r="I568" s="178">
        <f>396.493+12.263</f>
        <v>408.75599999999997</v>
      </c>
    </row>
    <row r="569" spans="1:9" s="21" customFormat="1" ht="17.25" customHeight="1" x14ac:dyDescent="0.25">
      <c r="A569" s="13" t="s">
        <v>381</v>
      </c>
      <c r="B569" s="14">
        <v>969</v>
      </c>
      <c r="C569" s="15" t="s">
        <v>117</v>
      </c>
      <c r="D569" s="15" t="s">
        <v>77</v>
      </c>
      <c r="E569" s="162" t="s">
        <v>220</v>
      </c>
      <c r="F569" s="15" t="s">
        <v>101</v>
      </c>
      <c r="G569" s="109">
        <f>G570</f>
        <v>36462.737999999998</v>
      </c>
      <c r="H569" s="109">
        <f t="shared" ref="H569:I573" si="187">H570</f>
        <v>37501.499000000003</v>
      </c>
      <c r="I569" s="109">
        <f t="shared" si="187"/>
        <v>38931.756999999998</v>
      </c>
    </row>
    <row r="570" spans="1:9" s="21" customFormat="1" ht="39.75" customHeight="1" x14ac:dyDescent="0.25">
      <c r="A570" s="57" t="s">
        <v>457</v>
      </c>
      <c r="B570" s="9">
        <v>969</v>
      </c>
      <c r="C570" s="5" t="s">
        <v>117</v>
      </c>
      <c r="D570" s="5" t="s">
        <v>77</v>
      </c>
      <c r="E570" s="160" t="s">
        <v>258</v>
      </c>
      <c r="F570" s="5" t="s">
        <v>101</v>
      </c>
      <c r="G570" s="108">
        <f>G571</f>
        <v>36462.737999999998</v>
      </c>
      <c r="H570" s="108">
        <f t="shared" si="187"/>
        <v>37501.499000000003</v>
      </c>
      <c r="I570" s="108">
        <f t="shared" si="187"/>
        <v>38931.756999999998</v>
      </c>
    </row>
    <row r="571" spans="1:9" s="21" customFormat="1" ht="28.5" customHeight="1" x14ac:dyDescent="0.25">
      <c r="A571" s="58" t="s">
        <v>183</v>
      </c>
      <c r="B571" s="14">
        <v>969</v>
      </c>
      <c r="C571" s="15" t="s">
        <v>117</v>
      </c>
      <c r="D571" s="15" t="s">
        <v>77</v>
      </c>
      <c r="E571" s="162" t="s">
        <v>261</v>
      </c>
      <c r="F571" s="15" t="s">
        <v>101</v>
      </c>
      <c r="G571" s="109">
        <f>G572+G575+G578</f>
        <v>36462.737999999998</v>
      </c>
      <c r="H571" s="109">
        <f t="shared" ref="H571:I571" si="188">H572+H575+H578</f>
        <v>37501.499000000003</v>
      </c>
      <c r="I571" s="109">
        <f t="shared" si="188"/>
        <v>38931.756999999998</v>
      </c>
    </row>
    <row r="572" spans="1:9" s="21" customFormat="1" ht="38.25" customHeight="1" x14ac:dyDescent="0.25">
      <c r="A572" s="22" t="s">
        <v>165</v>
      </c>
      <c r="B572" s="17">
        <v>969</v>
      </c>
      <c r="C572" s="18" t="s">
        <v>117</v>
      </c>
      <c r="D572" s="18" t="s">
        <v>77</v>
      </c>
      <c r="E572" s="171" t="s">
        <v>262</v>
      </c>
      <c r="F572" s="18" t="s">
        <v>101</v>
      </c>
      <c r="G572" s="110">
        <f>G573</f>
        <v>36064.815999999999</v>
      </c>
      <c r="H572" s="110">
        <f t="shared" ref="H572:I572" si="189">H573</f>
        <v>37351.499000000003</v>
      </c>
      <c r="I572" s="110">
        <f t="shared" si="189"/>
        <v>38781.756999999998</v>
      </c>
    </row>
    <row r="573" spans="1:9" s="21" customFormat="1" ht="26.25" x14ac:dyDescent="0.25">
      <c r="A573" s="186" t="s">
        <v>136</v>
      </c>
      <c r="B573" s="7">
        <v>969</v>
      </c>
      <c r="C573" s="8" t="s">
        <v>117</v>
      </c>
      <c r="D573" s="8" t="s">
        <v>77</v>
      </c>
      <c r="E573" s="174" t="s">
        <v>262</v>
      </c>
      <c r="F573" s="8" t="s">
        <v>135</v>
      </c>
      <c r="G573" s="107">
        <f>G574</f>
        <v>36064.815999999999</v>
      </c>
      <c r="H573" s="107">
        <f t="shared" si="187"/>
        <v>37351.499000000003</v>
      </c>
      <c r="I573" s="107">
        <f t="shared" si="187"/>
        <v>38781.756999999998</v>
      </c>
    </row>
    <row r="574" spans="1:9" s="21" customFormat="1" ht="13.5" x14ac:dyDescent="0.25">
      <c r="A574" s="6" t="s">
        <v>167</v>
      </c>
      <c r="B574" s="7">
        <v>969</v>
      </c>
      <c r="C574" s="8" t="s">
        <v>117</v>
      </c>
      <c r="D574" s="8" t="s">
        <v>77</v>
      </c>
      <c r="E574" s="174" t="s">
        <v>262</v>
      </c>
      <c r="F574" s="8" t="s">
        <v>168</v>
      </c>
      <c r="G574" s="178">
        <v>36064.815999999999</v>
      </c>
      <c r="H574" s="178">
        <v>37351.499000000003</v>
      </c>
      <c r="I574" s="178">
        <v>38781.756999999998</v>
      </c>
    </row>
    <row r="575" spans="1:9" s="21" customFormat="1" ht="26.25" x14ac:dyDescent="0.25">
      <c r="A575" s="16" t="s">
        <v>376</v>
      </c>
      <c r="B575" s="17">
        <v>969</v>
      </c>
      <c r="C575" s="18" t="s">
        <v>117</v>
      </c>
      <c r="D575" s="18" t="s">
        <v>77</v>
      </c>
      <c r="E575" s="171" t="s">
        <v>377</v>
      </c>
      <c r="F575" s="18" t="s">
        <v>101</v>
      </c>
      <c r="G575" s="110">
        <v>150</v>
      </c>
      <c r="H575" s="110">
        <v>150</v>
      </c>
      <c r="I575" s="110">
        <v>150</v>
      </c>
    </row>
    <row r="576" spans="1:9" s="21" customFormat="1" ht="26.25" x14ac:dyDescent="0.25">
      <c r="A576" s="6" t="s">
        <v>136</v>
      </c>
      <c r="B576" s="7">
        <v>969</v>
      </c>
      <c r="C576" s="8" t="s">
        <v>117</v>
      </c>
      <c r="D576" s="8" t="s">
        <v>77</v>
      </c>
      <c r="E576" s="174" t="s">
        <v>377</v>
      </c>
      <c r="F576" s="8" t="s">
        <v>135</v>
      </c>
      <c r="G576" s="107">
        <v>150</v>
      </c>
      <c r="H576" s="107">
        <v>150</v>
      </c>
      <c r="I576" s="107">
        <v>150</v>
      </c>
    </row>
    <row r="577" spans="1:9" s="21" customFormat="1" ht="13.5" x14ac:dyDescent="0.25">
      <c r="A577" s="6" t="s">
        <v>167</v>
      </c>
      <c r="B577" s="7">
        <v>969</v>
      </c>
      <c r="C577" s="8" t="s">
        <v>117</v>
      </c>
      <c r="D577" s="8" t="s">
        <v>77</v>
      </c>
      <c r="E577" s="174" t="s">
        <v>377</v>
      </c>
      <c r="F577" s="8" t="s">
        <v>168</v>
      </c>
      <c r="G577" s="107">
        <v>150</v>
      </c>
      <c r="H577" s="107">
        <v>150</v>
      </c>
      <c r="I577" s="107">
        <v>150</v>
      </c>
    </row>
    <row r="578" spans="1:9" s="21" customFormat="1" ht="51.75" x14ac:dyDescent="0.25">
      <c r="A578" s="16" t="s">
        <v>401</v>
      </c>
      <c r="B578" s="17">
        <v>969</v>
      </c>
      <c r="C578" s="18" t="s">
        <v>117</v>
      </c>
      <c r="D578" s="18" t="s">
        <v>77</v>
      </c>
      <c r="E578" s="142" t="s">
        <v>450</v>
      </c>
      <c r="F578" s="18" t="s">
        <v>101</v>
      </c>
      <c r="G578" s="177">
        <f>G579</f>
        <v>247.922</v>
      </c>
      <c r="H578" s="177">
        <f t="shared" ref="H578:I578" si="190">H579</f>
        <v>0</v>
      </c>
      <c r="I578" s="177">
        <f t="shared" si="190"/>
        <v>0</v>
      </c>
    </row>
    <row r="579" spans="1:9" s="21" customFormat="1" ht="26.25" x14ac:dyDescent="0.25">
      <c r="A579" s="6" t="s">
        <v>136</v>
      </c>
      <c r="B579" s="7">
        <v>969</v>
      </c>
      <c r="C579" s="8" t="s">
        <v>117</v>
      </c>
      <c r="D579" s="8" t="s">
        <v>77</v>
      </c>
      <c r="E579" s="146" t="s">
        <v>450</v>
      </c>
      <c r="F579" s="8" t="s">
        <v>135</v>
      </c>
      <c r="G579" s="178">
        <f>G580</f>
        <v>247.922</v>
      </c>
      <c r="H579" s="178">
        <f t="shared" ref="H579:I579" si="191">H580</f>
        <v>0</v>
      </c>
      <c r="I579" s="178">
        <f t="shared" si="191"/>
        <v>0</v>
      </c>
    </row>
    <row r="580" spans="1:9" s="21" customFormat="1" ht="13.5" x14ac:dyDescent="0.25">
      <c r="A580" s="6" t="s">
        <v>167</v>
      </c>
      <c r="B580" s="7">
        <v>969</v>
      </c>
      <c r="C580" s="8" t="s">
        <v>117</v>
      </c>
      <c r="D580" s="8" t="s">
        <v>77</v>
      </c>
      <c r="E580" s="146" t="s">
        <v>450</v>
      </c>
      <c r="F580" s="8" t="s">
        <v>168</v>
      </c>
      <c r="G580" s="178">
        <f>240.484+7.438</f>
        <v>247.922</v>
      </c>
      <c r="H580" s="107">
        <v>0</v>
      </c>
      <c r="I580" s="107">
        <v>0</v>
      </c>
    </row>
    <row r="581" spans="1:9" ht="20.25" customHeight="1" x14ac:dyDescent="0.2">
      <c r="A581" s="129" t="s">
        <v>109</v>
      </c>
      <c r="B581" s="130">
        <v>973</v>
      </c>
      <c r="C581" s="128" t="s">
        <v>72</v>
      </c>
      <c r="D581" s="128" t="s">
        <v>72</v>
      </c>
      <c r="E581" s="128" t="s">
        <v>220</v>
      </c>
      <c r="F581" s="128" t="s">
        <v>101</v>
      </c>
      <c r="G581" s="116">
        <f t="shared" ref="G581:I582" si="192">G582</f>
        <v>4818</v>
      </c>
      <c r="H581" s="116">
        <f t="shared" si="192"/>
        <v>5051</v>
      </c>
      <c r="I581" s="116">
        <f t="shared" si="192"/>
        <v>5115</v>
      </c>
    </row>
    <row r="582" spans="1:9" s="20" customFormat="1" x14ac:dyDescent="0.2">
      <c r="A582" s="4" t="s">
        <v>70</v>
      </c>
      <c r="B582" s="9">
        <v>973</v>
      </c>
      <c r="C582" s="5" t="s">
        <v>71</v>
      </c>
      <c r="D582" s="5" t="s">
        <v>72</v>
      </c>
      <c r="E582" s="5" t="s">
        <v>220</v>
      </c>
      <c r="F582" s="5" t="s">
        <v>101</v>
      </c>
      <c r="G582" s="108">
        <f t="shared" si="192"/>
        <v>4818</v>
      </c>
      <c r="H582" s="108">
        <f t="shared" si="192"/>
        <v>5051</v>
      </c>
      <c r="I582" s="108">
        <f t="shared" si="192"/>
        <v>5115</v>
      </c>
    </row>
    <row r="583" spans="1:9" s="20" customFormat="1" ht="40.5" x14ac:dyDescent="0.25">
      <c r="A583" s="13" t="s">
        <v>76</v>
      </c>
      <c r="B583" s="14">
        <v>973</v>
      </c>
      <c r="C583" s="15" t="s">
        <v>71</v>
      </c>
      <c r="D583" s="15" t="s">
        <v>77</v>
      </c>
      <c r="E583" s="15" t="s">
        <v>220</v>
      </c>
      <c r="F583" s="14" t="s">
        <v>105</v>
      </c>
      <c r="G583" s="109">
        <f>G586</f>
        <v>4818</v>
      </c>
      <c r="H583" s="109">
        <f>H586</f>
        <v>5051</v>
      </c>
      <c r="I583" s="109">
        <f>I586</f>
        <v>5115</v>
      </c>
    </row>
    <row r="584" spans="1:9" s="20" customFormat="1" ht="25.5" x14ac:dyDescent="0.2">
      <c r="A584" s="6" t="s">
        <v>187</v>
      </c>
      <c r="B584" s="7">
        <v>973</v>
      </c>
      <c r="C584" s="8" t="s">
        <v>71</v>
      </c>
      <c r="D584" s="8" t="s">
        <v>77</v>
      </c>
      <c r="E584" s="8" t="s">
        <v>213</v>
      </c>
      <c r="F584" s="7" t="s">
        <v>105</v>
      </c>
      <c r="G584" s="107">
        <f>G586</f>
        <v>4818</v>
      </c>
      <c r="H584" s="107">
        <f>H586</f>
        <v>5051</v>
      </c>
      <c r="I584" s="107">
        <f>I586</f>
        <v>5115</v>
      </c>
    </row>
    <row r="585" spans="1:9" s="20" customFormat="1" ht="25.5" x14ac:dyDescent="0.2">
      <c r="A585" s="6" t="s">
        <v>294</v>
      </c>
      <c r="B585" s="7">
        <v>973</v>
      </c>
      <c r="C585" s="8" t="s">
        <v>71</v>
      </c>
      <c r="D585" s="8" t="s">
        <v>77</v>
      </c>
      <c r="E585" s="8" t="s">
        <v>214</v>
      </c>
      <c r="F585" s="7" t="s">
        <v>105</v>
      </c>
      <c r="G585" s="107">
        <f>G586</f>
        <v>4818</v>
      </c>
      <c r="H585" s="107">
        <f>H586</f>
        <v>5051</v>
      </c>
      <c r="I585" s="107">
        <f>I586</f>
        <v>5115</v>
      </c>
    </row>
    <row r="586" spans="1:9" s="21" customFormat="1" ht="26.25" x14ac:dyDescent="0.25">
      <c r="A586" s="16" t="s">
        <v>138</v>
      </c>
      <c r="B586" s="17">
        <v>973</v>
      </c>
      <c r="C586" s="18" t="s">
        <v>71</v>
      </c>
      <c r="D586" s="18" t="s">
        <v>77</v>
      </c>
      <c r="E586" s="39" t="s">
        <v>215</v>
      </c>
      <c r="F586" s="18" t="s">
        <v>101</v>
      </c>
      <c r="G586" s="110">
        <f>G587+G589+G591</f>
        <v>4818</v>
      </c>
      <c r="H586" s="110">
        <f>H587+H589+H591</f>
        <v>5051</v>
      </c>
      <c r="I586" s="110">
        <f>I587+I589+I591</f>
        <v>5115</v>
      </c>
    </row>
    <row r="587" spans="1:9" s="19" customFormat="1" ht="51" x14ac:dyDescent="0.2">
      <c r="A587" s="6" t="s">
        <v>130</v>
      </c>
      <c r="B587" s="7">
        <v>973</v>
      </c>
      <c r="C587" s="8" t="s">
        <v>71</v>
      </c>
      <c r="D587" s="8" t="s">
        <v>77</v>
      </c>
      <c r="E587" s="34" t="s">
        <v>215</v>
      </c>
      <c r="F587" s="8" t="s">
        <v>131</v>
      </c>
      <c r="G587" s="147">
        <f>G588</f>
        <v>3955</v>
      </c>
      <c r="H587" s="147">
        <f>H588</f>
        <v>4113</v>
      </c>
      <c r="I587" s="147">
        <f>I588</f>
        <v>4277</v>
      </c>
    </row>
    <row r="588" spans="1:9" s="19" customFormat="1" ht="25.5" x14ac:dyDescent="0.2">
      <c r="A588" s="6" t="s">
        <v>153</v>
      </c>
      <c r="B588" s="7">
        <v>973</v>
      </c>
      <c r="C588" s="8" t="s">
        <v>71</v>
      </c>
      <c r="D588" s="8" t="s">
        <v>77</v>
      </c>
      <c r="E588" s="34" t="s">
        <v>215</v>
      </c>
      <c r="F588" s="8" t="s">
        <v>152</v>
      </c>
      <c r="G588" s="178">
        <v>3955</v>
      </c>
      <c r="H588" s="178">
        <v>4113</v>
      </c>
      <c r="I588" s="178">
        <v>4277</v>
      </c>
    </row>
    <row r="589" spans="1:9" s="19" customFormat="1" ht="25.5" x14ac:dyDescent="0.2">
      <c r="A589" s="6" t="s">
        <v>37</v>
      </c>
      <c r="B589" s="7">
        <v>973</v>
      </c>
      <c r="C589" s="8" t="s">
        <v>71</v>
      </c>
      <c r="D589" s="8" t="s">
        <v>77</v>
      </c>
      <c r="E589" s="34" t="s">
        <v>215</v>
      </c>
      <c r="F589" s="8" t="s">
        <v>127</v>
      </c>
      <c r="G589" s="107">
        <f>G590</f>
        <v>862</v>
      </c>
      <c r="H589" s="107">
        <f>H590</f>
        <v>937</v>
      </c>
      <c r="I589" s="107">
        <f>I590</f>
        <v>837</v>
      </c>
    </row>
    <row r="590" spans="1:9" s="19" customFormat="1" ht="25.5" x14ac:dyDescent="0.2">
      <c r="A590" s="6" t="s">
        <v>154</v>
      </c>
      <c r="B590" s="7">
        <v>973</v>
      </c>
      <c r="C590" s="8" t="s">
        <v>71</v>
      </c>
      <c r="D590" s="8" t="s">
        <v>77</v>
      </c>
      <c r="E590" s="34" t="s">
        <v>215</v>
      </c>
      <c r="F590" s="8" t="s">
        <v>155</v>
      </c>
      <c r="G590" s="107">
        <v>862</v>
      </c>
      <c r="H590" s="107">
        <v>937</v>
      </c>
      <c r="I590" s="107">
        <v>837</v>
      </c>
    </row>
    <row r="591" spans="1:9" s="21" customFormat="1" ht="13.5" x14ac:dyDescent="0.25">
      <c r="A591" s="45" t="s">
        <v>128</v>
      </c>
      <c r="B591" s="7">
        <v>973</v>
      </c>
      <c r="C591" s="8" t="s">
        <v>71</v>
      </c>
      <c r="D591" s="8" t="s">
        <v>77</v>
      </c>
      <c r="E591" s="34" t="s">
        <v>215</v>
      </c>
      <c r="F591" s="7">
        <v>800</v>
      </c>
      <c r="G591" s="107">
        <f>G592</f>
        <v>1</v>
      </c>
      <c r="H591" s="107">
        <f>H592</f>
        <v>1</v>
      </c>
      <c r="I591" s="107">
        <f>I592</f>
        <v>1</v>
      </c>
    </row>
    <row r="592" spans="1:9" s="21" customFormat="1" ht="13.5" x14ac:dyDescent="0.25">
      <c r="A592" s="45" t="s">
        <v>157</v>
      </c>
      <c r="B592" s="7">
        <v>973</v>
      </c>
      <c r="C592" s="8" t="s">
        <v>71</v>
      </c>
      <c r="D592" s="8" t="s">
        <v>77</v>
      </c>
      <c r="E592" s="34" t="s">
        <v>215</v>
      </c>
      <c r="F592" s="7">
        <v>850</v>
      </c>
      <c r="G592" s="107">
        <v>1</v>
      </c>
      <c r="H592" s="107">
        <v>1</v>
      </c>
      <c r="I592" s="107">
        <v>1</v>
      </c>
    </row>
    <row r="593" spans="1:9" s="21" customFormat="1" ht="29.25" x14ac:dyDescent="0.25">
      <c r="A593" s="129" t="s">
        <v>126</v>
      </c>
      <c r="B593" s="130">
        <v>981</v>
      </c>
      <c r="C593" s="128" t="s">
        <v>72</v>
      </c>
      <c r="D593" s="128" t="s">
        <v>72</v>
      </c>
      <c r="E593" s="128" t="s">
        <v>220</v>
      </c>
      <c r="F593" s="128" t="s">
        <v>101</v>
      </c>
      <c r="G593" s="116">
        <f>G594</f>
        <v>5953</v>
      </c>
      <c r="H593" s="116">
        <f t="shared" ref="H593:I596" si="193">H594</f>
        <v>6189</v>
      </c>
      <c r="I593" s="116">
        <f t="shared" si="193"/>
        <v>6414</v>
      </c>
    </row>
    <row r="594" spans="1:9" s="21" customFormat="1" ht="13.5" x14ac:dyDescent="0.25">
      <c r="A594" s="4" t="s">
        <v>70</v>
      </c>
      <c r="B594" s="9">
        <v>981</v>
      </c>
      <c r="C594" s="5" t="s">
        <v>71</v>
      </c>
      <c r="D594" s="5" t="s">
        <v>72</v>
      </c>
      <c r="E594" s="5" t="s">
        <v>220</v>
      </c>
      <c r="F594" s="5" t="s">
        <v>101</v>
      </c>
      <c r="G594" s="108">
        <f>G595</f>
        <v>5953</v>
      </c>
      <c r="H594" s="108">
        <f t="shared" si="193"/>
        <v>6189</v>
      </c>
      <c r="I594" s="108">
        <f t="shared" si="193"/>
        <v>6414</v>
      </c>
    </row>
    <row r="595" spans="1:9" s="19" customFormat="1" ht="40.5" x14ac:dyDescent="0.25">
      <c r="A595" s="13" t="s">
        <v>80</v>
      </c>
      <c r="B595" s="14">
        <v>981</v>
      </c>
      <c r="C595" s="15" t="s">
        <v>71</v>
      </c>
      <c r="D595" s="15" t="s">
        <v>81</v>
      </c>
      <c r="E595" s="15" t="s">
        <v>220</v>
      </c>
      <c r="F595" s="15" t="s">
        <v>101</v>
      </c>
      <c r="G595" s="112">
        <f>G596</f>
        <v>5953</v>
      </c>
      <c r="H595" s="112">
        <f t="shared" si="193"/>
        <v>6189</v>
      </c>
      <c r="I595" s="112">
        <f t="shared" si="193"/>
        <v>6414</v>
      </c>
    </row>
    <row r="596" spans="1:9" s="19" customFormat="1" ht="25.5" x14ac:dyDescent="0.2">
      <c r="A596" s="6" t="s">
        <v>187</v>
      </c>
      <c r="B596" s="7">
        <v>981</v>
      </c>
      <c r="C596" s="8" t="s">
        <v>71</v>
      </c>
      <c r="D596" s="8" t="s">
        <v>81</v>
      </c>
      <c r="E596" s="8" t="s">
        <v>213</v>
      </c>
      <c r="F596" s="8" t="s">
        <v>101</v>
      </c>
      <c r="G596" s="107">
        <f>G597</f>
        <v>5953</v>
      </c>
      <c r="H596" s="107">
        <f t="shared" si="193"/>
        <v>6189</v>
      </c>
      <c r="I596" s="107">
        <f t="shared" si="193"/>
        <v>6414</v>
      </c>
    </row>
    <row r="597" spans="1:9" s="19" customFormat="1" ht="25.5" x14ac:dyDescent="0.2">
      <c r="A597" s="6" t="s">
        <v>294</v>
      </c>
      <c r="B597" s="7">
        <v>981</v>
      </c>
      <c r="C597" s="8" t="s">
        <v>71</v>
      </c>
      <c r="D597" s="8" t="s">
        <v>81</v>
      </c>
      <c r="E597" s="8" t="s">
        <v>214</v>
      </c>
      <c r="F597" s="8" t="s">
        <v>101</v>
      </c>
      <c r="G597" s="107">
        <f>G598+G605</f>
        <v>5953</v>
      </c>
      <c r="H597" s="107">
        <f>H598+H605</f>
        <v>6189</v>
      </c>
      <c r="I597" s="107">
        <f>I598+I605</f>
        <v>6414</v>
      </c>
    </row>
    <row r="598" spans="1:9" s="19" customFormat="1" ht="25.5" x14ac:dyDescent="0.2">
      <c r="A598" s="16" t="s">
        <v>138</v>
      </c>
      <c r="B598" s="17">
        <v>981</v>
      </c>
      <c r="C598" s="18" t="s">
        <v>71</v>
      </c>
      <c r="D598" s="18" t="s">
        <v>81</v>
      </c>
      <c r="E598" s="39" t="s">
        <v>215</v>
      </c>
      <c r="F598" s="18" t="s">
        <v>101</v>
      </c>
      <c r="G598" s="110">
        <f>G599+G601+G603</f>
        <v>1480</v>
      </c>
      <c r="H598" s="110">
        <f>H599+H601+H603</f>
        <v>1520</v>
      </c>
      <c r="I598" s="110">
        <f>I599+I601+I603</f>
        <v>1559</v>
      </c>
    </row>
    <row r="599" spans="1:9" s="19" customFormat="1" ht="51" x14ac:dyDescent="0.2">
      <c r="A599" s="6" t="s">
        <v>130</v>
      </c>
      <c r="B599" s="7">
        <v>981</v>
      </c>
      <c r="C599" s="8" t="s">
        <v>71</v>
      </c>
      <c r="D599" s="8" t="s">
        <v>81</v>
      </c>
      <c r="E599" s="34" t="s">
        <v>215</v>
      </c>
      <c r="F599" s="8" t="s">
        <v>131</v>
      </c>
      <c r="G599" s="111">
        <f>G600</f>
        <v>941</v>
      </c>
      <c r="H599" s="107">
        <f>H600</f>
        <v>978</v>
      </c>
      <c r="I599" s="107">
        <f>I600</f>
        <v>1017</v>
      </c>
    </row>
    <row r="600" spans="1:9" s="19" customFormat="1" ht="25.5" x14ac:dyDescent="0.2">
      <c r="A600" s="6" t="s">
        <v>153</v>
      </c>
      <c r="B600" s="7">
        <v>981</v>
      </c>
      <c r="C600" s="8" t="s">
        <v>71</v>
      </c>
      <c r="D600" s="8" t="s">
        <v>81</v>
      </c>
      <c r="E600" s="34" t="s">
        <v>215</v>
      </c>
      <c r="F600" s="8" t="s">
        <v>152</v>
      </c>
      <c r="G600" s="178">
        <v>941</v>
      </c>
      <c r="H600" s="178">
        <v>978</v>
      </c>
      <c r="I600" s="178">
        <v>1017</v>
      </c>
    </row>
    <row r="601" spans="1:9" s="19" customFormat="1" ht="25.5" x14ac:dyDescent="0.2">
      <c r="A601" s="6" t="s">
        <v>37</v>
      </c>
      <c r="B601" s="7">
        <v>981</v>
      </c>
      <c r="C601" s="8" t="s">
        <v>71</v>
      </c>
      <c r="D601" s="8" t="s">
        <v>81</v>
      </c>
      <c r="E601" s="34" t="s">
        <v>215</v>
      </c>
      <c r="F601" s="8" t="s">
        <v>127</v>
      </c>
      <c r="G601" s="107">
        <f>G602</f>
        <v>519</v>
      </c>
      <c r="H601" s="107">
        <f>H602</f>
        <v>522</v>
      </c>
      <c r="I601" s="107">
        <f>I602</f>
        <v>522</v>
      </c>
    </row>
    <row r="602" spans="1:9" s="19" customFormat="1" ht="25.5" x14ac:dyDescent="0.2">
      <c r="A602" s="6" t="s">
        <v>154</v>
      </c>
      <c r="B602" s="7">
        <v>981</v>
      </c>
      <c r="C602" s="8" t="s">
        <v>71</v>
      </c>
      <c r="D602" s="8" t="s">
        <v>81</v>
      </c>
      <c r="E602" s="34" t="s">
        <v>215</v>
      </c>
      <c r="F602" s="8" t="s">
        <v>155</v>
      </c>
      <c r="G602" s="107">
        <v>519</v>
      </c>
      <c r="H602" s="107">
        <v>522</v>
      </c>
      <c r="I602" s="107">
        <v>522</v>
      </c>
    </row>
    <row r="603" spans="1:9" s="19" customFormat="1" x14ac:dyDescent="0.2">
      <c r="A603" s="45" t="s">
        <v>128</v>
      </c>
      <c r="B603" s="7">
        <v>981</v>
      </c>
      <c r="C603" s="8" t="s">
        <v>71</v>
      </c>
      <c r="D603" s="8" t="s">
        <v>81</v>
      </c>
      <c r="E603" s="34" t="s">
        <v>215</v>
      </c>
      <c r="F603" s="7">
        <v>800</v>
      </c>
      <c r="G603" s="107">
        <f>G604</f>
        <v>20</v>
      </c>
      <c r="H603" s="107">
        <f>H604</f>
        <v>20</v>
      </c>
      <c r="I603" s="107">
        <f>I604</f>
        <v>20</v>
      </c>
    </row>
    <row r="604" spans="1:9" s="19" customFormat="1" x14ac:dyDescent="0.2">
      <c r="A604" s="45" t="s">
        <v>157</v>
      </c>
      <c r="B604" s="7">
        <v>981</v>
      </c>
      <c r="C604" s="8" t="s">
        <v>71</v>
      </c>
      <c r="D604" s="8" t="s">
        <v>81</v>
      </c>
      <c r="E604" s="34" t="s">
        <v>215</v>
      </c>
      <c r="F604" s="7">
        <v>850</v>
      </c>
      <c r="G604" s="107">
        <v>20</v>
      </c>
      <c r="H604" s="107">
        <v>20</v>
      </c>
      <c r="I604" s="107">
        <v>20</v>
      </c>
    </row>
    <row r="605" spans="1:9" s="19" customFormat="1" ht="25.5" x14ac:dyDescent="0.2">
      <c r="A605" s="16" t="s">
        <v>344</v>
      </c>
      <c r="B605" s="17">
        <v>981</v>
      </c>
      <c r="C605" s="18" t="s">
        <v>71</v>
      </c>
      <c r="D605" s="18" t="s">
        <v>81</v>
      </c>
      <c r="E605" s="18" t="s">
        <v>273</v>
      </c>
      <c r="F605" s="18" t="s">
        <v>101</v>
      </c>
      <c r="G605" s="110">
        <f>G606</f>
        <v>4473</v>
      </c>
      <c r="H605" s="110">
        <f>H607</f>
        <v>4669</v>
      </c>
      <c r="I605" s="110">
        <f>I607</f>
        <v>4855</v>
      </c>
    </row>
    <row r="606" spans="1:9" s="19" customFormat="1" ht="51" x14ac:dyDescent="0.2">
      <c r="A606" s="6" t="s">
        <v>130</v>
      </c>
      <c r="B606" s="7">
        <v>981</v>
      </c>
      <c r="C606" s="8" t="s">
        <v>71</v>
      </c>
      <c r="D606" s="8" t="s">
        <v>81</v>
      </c>
      <c r="E606" s="8" t="s">
        <v>273</v>
      </c>
      <c r="F606" s="7">
        <v>100</v>
      </c>
      <c r="G606" s="107">
        <f>G607</f>
        <v>4473</v>
      </c>
      <c r="H606" s="107">
        <f>H607</f>
        <v>4669</v>
      </c>
      <c r="I606" s="107">
        <f>I607</f>
        <v>4855</v>
      </c>
    </row>
    <row r="607" spans="1:9" s="19" customFormat="1" ht="25.5" x14ac:dyDescent="0.2">
      <c r="A607" s="6" t="s">
        <v>153</v>
      </c>
      <c r="B607" s="7">
        <v>981</v>
      </c>
      <c r="C607" s="8" t="s">
        <v>71</v>
      </c>
      <c r="D607" s="8" t="s">
        <v>81</v>
      </c>
      <c r="E607" s="8" t="s">
        <v>273</v>
      </c>
      <c r="F607" s="7">
        <v>120</v>
      </c>
      <c r="G607" s="178">
        <v>4473</v>
      </c>
      <c r="H607" s="178">
        <v>4669</v>
      </c>
      <c r="I607" s="178">
        <v>4855</v>
      </c>
    </row>
    <row r="608" spans="1:9" s="19" customFormat="1" ht="28.5" x14ac:dyDescent="0.2">
      <c r="A608" s="126" t="s">
        <v>110</v>
      </c>
      <c r="B608" s="127" t="s">
        <v>111</v>
      </c>
      <c r="C608" s="128" t="s">
        <v>72</v>
      </c>
      <c r="D608" s="128" t="s">
        <v>72</v>
      </c>
      <c r="E608" s="128" t="s">
        <v>220</v>
      </c>
      <c r="F608" s="128" t="s">
        <v>101</v>
      </c>
      <c r="G608" s="116">
        <f>G609+G631</f>
        <v>66882</v>
      </c>
      <c r="H608" s="116">
        <f>H609+H631</f>
        <v>67168</v>
      </c>
      <c r="I608" s="116">
        <f>I609+I631</f>
        <v>67740</v>
      </c>
    </row>
    <row r="609" spans="1:9" x14ac:dyDescent="0.2">
      <c r="A609" s="4" t="s">
        <v>70</v>
      </c>
      <c r="B609" s="9">
        <v>992</v>
      </c>
      <c r="C609" s="5" t="s">
        <v>71</v>
      </c>
      <c r="D609" s="5" t="s">
        <v>72</v>
      </c>
      <c r="E609" s="5" t="s">
        <v>220</v>
      </c>
      <c r="F609" s="5" t="s">
        <v>101</v>
      </c>
      <c r="G609" s="108">
        <f>G610</f>
        <v>21216</v>
      </c>
      <c r="H609" s="108">
        <f t="shared" ref="H609:I609" si="194">H610</f>
        <v>22002</v>
      </c>
      <c r="I609" s="108">
        <f t="shared" si="194"/>
        <v>23074</v>
      </c>
    </row>
    <row r="610" spans="1:9" ht="40.5" x14ac:dyDescent="0.25">
      <c r="A610" s="13" t="s">
        <v>80</v>
      </c>
      <c r="B610" s="14">
        <v>992</v>
      </c>
      <c r="C610" s="15" t="s">
        <v>71</v>
      </c>
      <c r="D610" s="15" t="s">
        <v>81</v>
      </c>
      <c r="E610" s="15" t="s">
        <v>220</v>
      </c>
      <c r="F610" s="15" t="s">
        <v>101</v>
      </c>
      <c r="G610" s="112">
        <f>G611+G622</f>
        <v>21216</v>
      </c>
      <c r="H610" s="112">
        <f>H611+H622</f>
        <v>22002</v>
      </c>
      <c r="I610" s="112">
        <f>I611+I622</f>
        <v>23074</v>
      </c>
    </row>
    <row r="611" spans="1:9" ht="38.25" x14ac:dyDescent="0.25">
      <c r="A611" s="151" t="s">
        <v>453</v>
      </c>
      <c r="B611" s="9">
        <v>992</v>
      </c>
      <c r="C611" s="5" t="s">
        <v>71</v>
      </c>
      <c r="D611" s="5" t="s">
        <v>81</v>
      </c>
      <c r="E611" s="91" t="s">
        <v>226</v>
      </c>
      <c r="F611" s="5" t="s">
        <v>101</v>
      </c>
      <c r="G611" s="112">
        <f>G612</f>
        <v>162</v>
      </c>
      <c r="H611" s="112">
        <f t="shared" ref="H611:I611" si="195">H612</f>
        <v>7</v>
      </c>
      <c r="I611" s="112">
        <f t="shared" si="195"/>
        <v>42</v>
      </c>
    </row>
    <row r="612" spans="1:9" ht="69.75" customHeight="1" x14ac:dyDescent="0.25">
      <c r="A612" s="58" t="s">
        <v>19</v>
      </c>
      <c r="B612" s="14">
        <v>992</v>
      </c>
      <c r="C612" s="15" t="s">
        <v>71</v>
      </c>
      <c r="D612" s="15" t="s">
        <v>81</v>
      </c>
      <c r="E612" s="98" t="s">
        <v>287</v>
      </c>
      <c r="F612" s="15" t="s">
        <v>101</v>
      </c>
      <c r="G612" s="112">
        <f>G613+G616+G619</f>
        <v>162</v>
      </c>
      <c r="H612" s="112">
        <f>H613+H616+H619</f>
        <v>7</v>
      </c>
      <c r="I612" s="112">
        <f>I613+I616+I619</f>
        <v>42</v>
      </c>
    </row>
    <row r="613" spans="1:9" ht="16.5" customHeight="1" x14ac:dyDescent="0.2">
      <c r="A613" s="82" t="s">
        <v>207</v>
      </c>
      <c r="B613" s="17">
        <v>992</v>
      </c>
      <c r="C613" s="18" t="s">
        <v>71</v>
      </c>
      <c r="D613" s="18" t="s">
        <v>81</v>
      </c>
      <c r="E613" s="18" t="s">
        <v>210</v>
      </c>
      <c r="F613" s="18" t="s">
        <v>101</v>
      </c>
      <c r="G613" s="114">
        <f t="shared" ref="G613:I614" si="196">G614</f>
        <v>0</v>
      </c>
      <c r="H613" s="114">
        <f t="shared" si="196"/>
        <v>0</v>
      </c>
      <c r="I613" s="114">
        <f t="shared" si="196"/>
        <v>36</v>
      </c>
    </row>
    <row r="614" spans="1:9" ht="25.5" x14ac:dyDescent="0.2">
      <c r="A614" s="6" t="s">
        <v>37</v>
      </c>
      <c r="B614" s="7">
        <v>992</v>
      </c>
      <c r="C614" s="8" t="s">
        <v>71</v>
      </c>
      <c r="D614" s="8" t="s">
        <v>81</v>
      </c>
      <c r="E614" s="8" t="s">
        <v>210</v>
      </c>
      <c r="F614" s="7">
        <v>200</v>
      </c>
      <c r="G614" s="111">
        <f t="shared" si="196"/>
        <v>0</v>
      </c>
      <c r="H614" s="111">
        <f t="shared" si="196"/>
        <v>0</v>
      </c>
      <c r="I614" s="111">
        <f t="shared" si="196"/>
        <v>36</v>
      </c>
    </row>
    <row r="615" spans="1:9" ht="25.5" x14ac:dyDescent="0.2">
      <c r="A615" s="6" t="s">
        <v>154</v>
      </c>
      <c r="B615" s="7">
        <v>992</v>
      </c>
      <c r="C615" s="8" t="s">
        <v>71</v>
      </c>
      <c r="D615" s="8" t="s">
        <v>81</v>
      </c>
      <c r="E615" s="8" t="s">
        <v>210</v>
      </c>
      <c r="F615" s="7">
        <v>240</v>
      </c>
      <c r="G615" s="147">
        <v>0</v>
      </c>
      <c r="H615" s="147">
        <v>0</v>
      </c>
      <c r="I615" s="111">
        <v>36</v>
      </c>
    </row>
    <row r="616" spans="1:9" ht="25.5" x14ac:dyDescent="0.2">
      <c r="A616" s="82" t="s">
        <v>206</v>
      </c>
      <c r="B616" s="17">
        <v>992</v>
      </c>
      <c r="C616" s="18" t="s">
        <v>71</v>
      </c>
      <c r="D616" s="18" t="s">
        <v>81</v>
      </c>
      <c r="E616" s="18" t="s">
        <v>211</v>
      </c>
      <c r="F616" s="18" t="s">
        <v>101</v>
      </c>
      <c r="G616" s="114">
        <f t="shared" ref="G616:I617" si="197">G617</f>
        <v>162</v>
      </c>
      <c r="H616" s="114">
        <f t="shared" si="197"/>
        <v>0</v>
      </c>
      <c r="I616" s="114">
        <f t="shared" si="197"/>
        <v>0</v>
      </c>
    </row>
    <row r="617" spans="1:9" ht="25.5" x14ac:dyDescent="0.2">
      <c r="A617" s="6" t="s">
        <v>37</v>
      </c>
      <c r="B617" s="7">
        <v>992</v>
      </c>
      <c r="C617" s="8" t="s">
        <v>71</v>
      </c>
      <c r="D617" s="8" t="s">
        <v>81</v>
      </c>
      <c r="E617" s="8" t="s">
        <v>211</v>
      </c>
      <c r="F617" s="7">
        <v>200</v>
      </c>
      <c r="G617" s="111">
        <f t="shared" si="197"/>
        <v>162</v>
      </c>
      <c r="H617" s="111">
        <f t="shared" si="197"/>
        <v>0</v>
      </c>
      <c r="I617" s="111">
        <f t="shared" si="197"/>
        <v>0</v>
      </c>
    </row>
    <row r="618" spans="1:9" ht="25.5" x14ac:dyDescent="0.2">
      <c r="A618" s="6" t="s">
        <v>154</v>
      </c>
      <c r="B618" s="7">
        <v>992</v>
      </c>
      <c r="C618" s="8" t="s">
        <v>71</v>
      </c>
      <c r="D618" s="8" t="s">
        <v>81</v>
      </c>
      <c r="E618" s="8" t="s">
        <v>211</v>
      </c>
      <c r="F618" s="7">
        <v>240</v>
      </c>
      <c r="G618" s="111">
        <v>162</v>
      </c>
      <c r="H618" s="111">
        <v>0</v>
      </c>
      <c r="I618" s="111">
        <v>0</v>
      </c>
    </row>
    <row r="619" spans="1:9" x14ac:dyDescent="0.2">
      <c r="A619" s="134" t="s">
        <v>323</v>
      </c>
      <c r="B619" s="17">
        <v>992</v>
      </c>
      <c r="C619" s="18" t="s">
        <v>71</v>
      </c>
      <c r="D619" s="18" t="s">
        <v>81</v>
      </c>
      <c r="E619" s="39" t="s">
        <v>327</v>
      </c>
      <c r="F619" s="18" t="s">
        <v>101</v>
      </c>
      <c r="G619" s="111">
        <f t="shared" ref="G619:I620" si="198">G620</f>
        <v>0</v>
      </c>
      <c r="H619" s="111">
        <f t="shared" si="198"/>
        <v>7</v>
      </c>
      <c r="I619" s="111">
        <f t="shared" si="198"/>
        <v>6</v>
      </c>
    </row>
    <row r="620" spans="1:9" ht="25.5" x14ac:dyDescent="0.2">
      <c r="A620" s="6" t="s">
        <v>37</v>
      </c>
      <c r="B620" s="7">
        <v>992</v>
      </c>
      <c r="C620" s="8" t="s">
        <v>71</v>
      </c>
      <c r="D620" s="8" t="s">
        <v>81</v>
      </c>
      <c r="E620" s="34" t="s">
        <v>327</v>
      </c>
      <c r="F620" s="7">
        <v>200</v>
      </c>
      <c r="G620" s="111">
        <f t="shared" si="198"/>
        <v>0</v>
      </c>
      <c r="H620" s="111">
        <f t="shared" si="198"/>
        <v>7</v>
      </c>
      <c r="I620" s="111">
        <f t="shared" si="198"/>
        <v>6</v>
      </c>
    </row>
    <row r="621" spans="1:9" ht="25.5" x14ac:dyDescent="0.2">
      <c r="A621" s="6" t="s">
        <v>154</v>
      </c>
      <c r="B621" s="7">
        <v>992</v>
      </c>
      <c r="C621" s="8" t="s">
        <v>71</v>
      </c>
      <c r="D621" s="8" t="s">
        <v>81</v>
      </c>
      <c r="E621" s="34" t="s">
        <v>327</v>
      </c>
      <c r="F621" s="7">
        <v>240</v>
      </c>
      <c r="G621" s="111">
        <v>0</v>
      </c>
      <c r="H621" s="111">
        <v>7</v>
      </c>
      <c r="I621" s="111">
        <v>6</v>
      </c>
    </row>
    <row r="622" spans="1:9" ht="25.5" x14ac:dyDescent="0.2">
      <c r="A622" s="6" t="s">
        <v>187</v>
      </c>
      <c r="B622" s="7">
        <v>992</v>
      </c>
      <c r="C622" s="8" t="s">
        <v>71</v>
      </c>
      <c r="D622" s="8" t="s">
        <v>81</v>
      </c>
      <c r="E622" s="8" t="s">
        <v>213</v>
      </c>
      <c r="F622" s="8" t="s">
        <v>101</v>
      </c>
      <c r="G622" s="111">
        <f t="shared" ref="G622:I623" si="199">G623</f>
        <v>21054</v>
      </c>
      <c r="H622" s="111">
        <f t="shared" si="199"/>
        <v>21995</v>
      </c>
      <c r="I622" s="111">
        <f t="shared" si="199"/>
        <v>23032</v>
      </c>
    </row>
    <row r="623" spans="1:9" ht="25.5" x14ac:dyDescent="0.2">
      <c r="A623" s="6" t="s">
        <v>294</v>
      </c>
      <c r="B623" s="7">
        <v>992</v>
      </c>
      <c r="C623" s="8" t="s">
        <v>71</v>
      </c>
      <c r="D623" s="8" t="s">
        <v>81</v>
      </c>
      <c r="E623" s="8" t="s">
        <v>214</v>
      </c>
      <c r="F623" s="8" t="s">
        <v>101</v>
      </c>
      <c r="G623" s="111">
        <f t="shared" si="199"/>
        <v>21054</v>
      </c>
      <c r="H623" s="111">
        <f t="shared" si="199"/>
        <v>21995</v>
      </c>
      <c r="I623" s="111">
        <f t="shared" si="199"/>
        <v>23032</v>
      </c>
    </row>
    <row r="624" spans="1:9" ht="25.5" x14ac:dyDescent="0.2">
      <c r="A624" s="16" t="s">
        <v>138</v>
      </c>
      <c r="B624" s="17">
        <v>992</v>
      </c>
      <c r="C624" s="18" t="s">
        <v>71</v>
      </c>
      <c r="D624" s="18" t="s">
        <v>81</v>
      </c>
      <c r="E624" s="39" t="s">
        <v>215</v>
      </c>
      <c r="F624" s="18" t="s">
        <v>101</v>
      </c>
      <c r="G624" s="177">
        <f>G625+G627+G629</f>
        <v>21054</v>
      </c>
      <c r="H624" s="177">
        <f>H625+H627+H629</f>
        <v>21995</v>
      </c>
      <c r="I624" s="177">
        <f>I625+I627+I629</f>
        <v>23032</v>
      </c>
    </row>
    <row r="625" spans="1:9" ht="51" x14ac:dyDescent="0.2">
      <c r="A625" s="6" t="s">
        <v>130</v>
      </c>
      <c r="B625" s="7">
        <v>992</v>
      </c>
      <c r="C625" s="8" t="s">
        <v>71</v>
      </c>
      <c r="D625" s="8" t="s">
        <v>81</v>
      </c>
      <c r="E625" s="34" t="s">
        <v>215</v>
      </c>
      <c r="F625" s="8" t="s">
        <v>131</v>
      </c>
      <c r="G625" s="107">
        <f>G626</f>
        <v>19047</v>
      </c>
      <c r="H625" s="107">
        <f>H626</f>
        <v>19880</v>
      </c>
      <c r="I625" s="107">
        <f>I626</f>
        <v>20676</v>
      </c>
    </row>
    <row r="626" spans="1:9" ht="25.5" x14ac:dyDescent="0.2">
      <c r="A626" s="6" t="s">
        <v>153</v>
      </c>
      <c r="B626" s="7">
        <v>992</v>
      </c>
      <c r="C626" s="8" t="s">
        <v>71</v>
      </c>
      <c r="D626" s="8" t="s">
        <v>81</v>
      </c>
      <c r="E626" s="34" t="s">
        <v>215</v>
      </c>
      <c r="F626" s="8" t="s">
        <v>152</v>
      </c>
      <c r="G626" s="178">
        <v>19047</v>
      </c>
      <c r="H626" s="178">
        <v>19880</v>
      </c>
      <c r="I626" s="178">
        <v>20676</v>
      </c>
    </row>
    <row r="627" spans="1:9" ht="25.5" x14ac:dyDescent="0.2">
      <c r="A627" s="6" t="s">
        <v>37</v>
      </c>
      <c r="B627" s="7">
        <v>992</v>
      </c>
      <c r="C627" s="18" t="s">
        <v>71</v>
      </c>
      <c r="D627" s="18" t="s">
        <v>81</v>
      </c>
      <c r="E627" s="34" t="s">
        <v>215</v>
      </c>
      <c r="F627" s="8" t="s">
        <v>127</v>
      </c>
      <c r="G627" s="107">
        <f>G628</f>
        <v>2000</v>
      </c>
      <c r="H627" s="107">
        <f>H628</f>
        <v>2107</v>
      </c>
      <c r="I627" s="107">
        <f>I628</f>
        <v>2348</v>
      </c>
    </row>
    <row r="628" spans="1:9" ht="25.5" x14ac:dyDescent="0.2">
      <c r="A628" s="6" t="s">
        <v>154</v>
      </c>
      <c r="B628" s="7">
        <v>992</v>
      </c>
      <c r="C628" s="18" t="s">
        <v>71</v>
      </c>
      <c r="D628" s="18" t="s">
        <v>81</v>
      </c>
      <c r="E628" s="34" t="s">
        <v>215</v>
      </c>
      <c r="F628" s="8" t="s">
        <v>155</v>
      </c>
      <c r="G628" s="147">
        <v>2000</v>
      </c>
      <c r="H628" s="147">
        <v>2107</v>
      </c>
      <c r="I628" s="147">
        <v>2348</v>
      </c>
    </row>
    <row r="629" spans="1:9" x14ac:dyDescent="0.2">
      <c r="A629" s="45" t="s">
        <v>128</v>
      </c>
      <c r="B629" s="7">
        <v>992</v>
      </c>
      <c r="C629" s="18" t="s">
        <v>71</v>
      </c>
      <c r="D629" s="18" t="s">
        <v>81</v>
      </c>
      <c r="E629" s="34" t="s">
        <v>215</v>
      </c>
      <c r="F629" s="7">
        <v>800</v>
      </c>
      <c r="G629" s="107">
        <f>G630</f>
        <v>7</v>
      </c>
      <c r="H629" s="107">
        <f>H630</f>
        <v>8</v>
      </c>
      <c r="I629" s="107">
        <f>I630</f>
        <v>8</v>
      </c>
    </row>
    <row r="630" spans="1:9" x14ac:dyDescent="0.2">
      <c r="A630" s="45" t="s">
        <v>157</v>
      </c>
      <c r="B630" s="7">
        <v>992</v>
      </c>
      <c r="C630" s="18" t="s">
        <v>71</v>
      </c>
      <c r="D630" s="18" t="s">
        <v>81</v>
      </c>
      <c r="E630" s="34" t="s">
        <v>215</v>
      </c>
      <c r="F630" s="7">
        <v>850</v>
      </c>
      <c r="G630" s="107">
        <v>7</v>
      </c>
      <c r="H630" s="107">
        <v>8</v>
      </c>
      <c r="I630" s="107">
        <v>8</v>
      </c>
    </row>
    <row r="631" spans="1:9" ht="25.5" x14ac:dyDescent="0.2">
      <c r="A631" s="40" t="s">
        <v>40</v>
      </c>
      <c r="B631" s="9">
        <v>992</v>
      </c>
      <c r="C631" s="9">
        <v>14</v>
      </c>
      <c r="D631" s="5" t="s">
        <v>72</v>
      </c>
      <c r="E631" s="5" t="s">
        <v>220</v>
      </c>
      <c r="F631" s="5" t="s">
        <v>101</v>
      </c>
      <c r="G631" s="108">
        <f>G632</f>
        <v>45666</v>
      </c>
      <c r="H631" s="108">
        <f t="shared" ref="H631:I631" si="200">H632</f>
        <v>45166</v>
      </c>
      <c r="I631" s="108">
        <f t="shared" si="200"/>
        <v>44666</v>
      </c>
    </row>
    <row r="632" spans="1:9" ht="40.5" x14ac:dyDescent="0.25">
      <c r="A632" s="13" t="s">
        <v>120</v>
      </c>
      <c r="B632" s="14">
        <v>992</v>
      </c>
      <c r="C632" s="14">
        <v>14</v>
      </c>
      <c r="D632" s="15" t="s">
        <v>71</v>
      </c>
      <c r="E632" s="15" t="s">
        <v>220</v>
      </c>
      <c r="F632" s="15" t="s">
        <v>101</v>
      </c>
      <c r="G632" s="109">
        <f>G635+G638</f>
        <v>45666</v>
      </c>
      <c r="H632" s="109">
        <f>H635+H638</f>
        <v>45166</v>
      </c>
      <c r="I632" s="109">
        <f>I635+I638</f>
        <v>44666</v>
      </c>
    </row>
    <row r="633" spans="1:9" ht="23.25" customHeight="1" x14ac:dyDescent="0.25">
      <c r="A633" s="33" t="s">
        <v>187</v>
      </c>
      <c r="B633" s="14">
        <v>992</v>
      </c>
      <c r="C633" s="14">
        <v>14</v>
      </c>
      <c r="D633" s="15" t="s">
        <v>71</v>
      </c>
      <c r="E633" s="15" t="s">
        <v>213</v>
      </c>
      <c r="F633" s="15" t="s">
        <v>101</v>
      </c>
      <c r="G633" s="109">
        <f>G635+G638</f>
        <v>45666</v>
      </c>
      <c r="H633" s="109">
        <f>H635+H638</f>
        <v>45166</v>
      </c>
      <c r="I633" s="109">
        <f>I635+I638</f>
        <v>44666</v>
      </c>
    </row>
    <row r="634" spans="1:9" ht="25.5" x14ac:dyDescent="0.2">
      <c r="A634" s="6" t="s">
        <v>294</v>
      </c>
      <c r="B634" s="7">
        <v>992</v>
      </c>
      <c r="C634" s="7">
        <v>14</v>
      </c>
      <c r="D634" s="8" t="s">
        <v>71</v>
      </c>
      <c r="E634" s="8" t="s">
        <v>214</v>
      </c>
      <c r="F634" s="8" t="s">
        <v>101</v>
      </c>
      <c r="G634" s="107">
        <f>G635+G638</f>
        <v>45666</v>
      </c>
      <c r="H634" s="107">
        <f>H635+H638</f>
        <v>45166</v>
      </c>
      <c r="I634" s="107">
        <f>I635+I638</f>
        <v>44666</v>
      </c>
    </row>
    <row r="635" spans="1:9" s="19" customFormat="1" ht="25.5" x14ac:dyDescent="0.2">
      <c r="A635" s="16" t="s">
        <v>142</v>
      </c>
      <c r="B635" s="17">
        <v>992</v>
      </c>
      <c r="C635" s="17">
        <v>14</v>
      </c>
      <c r="D635" s="18" t="s">
        <v>71</v>
      </c>
      <c r="E635" s="39" t="s">
        <v>274</v>
      </c>
      <c r="F635" s="39" t="s">
        <v>101</v>
      </c>
      <c r="G635" s="110">
        <f t="shared" ref="G635:I636" si="201">G636</f>
        <v>10000</v>
      </c>
      <c r="H635" s="110">
        <f t="shared" si="201"/>
        <v>9500</v>
      </c>
      <c r="I635" s="110">
        <f t="shared" si="201"/>
        <v>9000</v>
      </c>
    </row>
    <row r="636" spans="1:9" x14ac:dyDescent="0.2">
      <c r="A636" s="33" t="s">
        <v>141</v>
      </c>
      <c r="B636" s="7">
        <v>992</v>
      </c>
      <c r="C636" s="7">
        <v>14</v>
      </c>
      <c r="D636" s="8" t="s">
        <v>71</v>
      </c>
      <c r="E636" s="34" t="s">
        <v>274</v>
      </c>
      <c r="F636" s="34" t="s">
        <v>102</v>
      </c>
      <c r="G636" s="107">
        <f t="shared" si="201"/>
        <v>10000</v>
      </c>
      <c r="H636" s="107">
        <f t="shared" si="201"/>
        <v>9500</v>
      </c>
      <c r="I636" s="107">
        <f t="shared" si="201"/>
        <v>9000</v>
      </c>
    </row>
    <row r="637" spans="1:9" x14ac:dyDescent="0.2">
      <c r="A637" s="33" t="s">
        <v>175</v>
      </c>
      <c r="B637" s="7">
        <v>992</v>
      </c>
      <c r="C637" s="7">
        <v>14</v>
      </c>
      <c r="D637" s="8" t="s">
        <v>71</v>
      </c>
      <c r="E637" s="34" t="s">
        <v>274</v>
      </c>
      <c r="F637" s="34" t="s">
        <v>174</v>
      </c>
      <c r="G637" s="107">
        <v>10000</v>
      </c>
      <c r="H637" s="147">
        <v>9500</v>
      </c>
      <c r="I637" s="147">
        <v>9000</v>
      </c>
    </row>
    <row r="638" spans="1:9" s="19" customFormat="1" ht="47.25" customHeight="1" x14ac:dyDescent="0.2">
      <c r="A638" s="16" t="s">
        <v>193</v>
      </c>
      <c r="B638" s="17">
        <v>992</v>
      </c>
      <c r="C638" s="17">
        <v>14</v>
      </c>
      <c r="D638" s="18" t="s">
        <v>71</v>
      </c>
      <c r="E638" s="39" t="s">
        <v>275</v>
      </c>
      <c r="F638" s="18" t="s">
        <v>101</v>
      </c>
      <c r="G638" s="110">
        <f t="shared" ref="G638:I639" si="202">G639</f>
        <v>35666</v>
      </c>
      <c r="H638" s="110">
        <f t="shared" si="202"/>
        <v>35666</v>
      </c>
      <c r="I638" s="110">
        <f t="shared" si="202"/>
        <v>35666</v>
      </c>
    </row>
    <row r="639" spans="1:9" x14ac:dyDescent="0.2">
      <c r="A639" s="33" t="s">
        <v>141</v>
      </c>
      <c r="B639" s="35">
        <v>992</v>
      </c>
      <c r="C639" s="35">
        <v>14</v>
      </c>
      <c r="D639" s="34" t="s">
        <v>71</v>
      </c>
      <c r="E639" s="34" t="s">
        <v>275</v>
      </c>
      <c r="F639" s="34" t="s">
        <v>102</v>
      </c>
      <c r="G639" s="107">
        <f t="shared" si="202"/>
        <v>35666</v>
      </c>
      <c r="H639" s="107">
        <f t="shared" si="202"/>
        <v>35666</v>
      </c>
      <c r="I639" s="107">
        <f t="shared" si="202"/>
        <v>35666</v>
      </c>
    </row>
    <row r="640" spans="1:9" x14ac:dyDescent="0.2">
      <c r="A640" s="33" t="s">
        <v>176</v>
      </c>
      <c r="B640" s="35">
        <v>992</v>
      </c>
      <c r="C640" s="35">
        <v>14</v>
      </c>
      <c r="D640" s="34" t="s">
        <v>71</v>
      </c>
      <c r="E640" s="34" t="s">
        <v>275</v>
      </c>
      <c r="F640" s="34" t="s">
        <v>174</v>
      </c>
      <c r="G640" s="107">
        <v>35666</v>
      </c>
      <c r="H640" s="107">
        <v>35666</v>
      </c>
      <c r="I640" s="107">
        <v>35666</v>
      </c>
    </row>
    <row r="641" spans="1:9" ht="19.5" customHeight="1" x14ac:dyDescent="0.2">
      <c r="A641" s="49" t="s">
        <v>299</v>
      </c>
      <c r="B641" s="35"/>
      <c r="C641" s="35"/>
      <c r="D641" s="34"/>
      <c r="E641" s="34"/>
      <c r="F641" s="34"/>
      <c r="G641" s="107"/>
      <c r="H641" s="108">
        <v>32895.78</v>
      </c>
      <c r="I641" s="108">
        <v>87011.881999999998</v>
      </c>
    </row>
    <row r="642" spans="1:9" ht="18.75" customHeight="1" x14ac:dyDescent="0.2">
      <c r="A642" s="132" t="s">
        <v>122</v>
      </c>
      <c r="B642" s="127"/>
      <c r="C642" s="118"/>
      <c r="D642" s="118"/>
      <c r="E642" s="133"/>
      <c r="F642" s="118"/>
      <c r="G642" s="116">
        <f>G11+G320+G474+G581+G608+G593</f>
        <v>3096424.0230000005</v>
      </c>
      <c r="H642" s="116">
        <f>H11+H320+H474+H581+H608+H593+H641</f>
        <v>3168755.3009999995</v>
      </c>
      <c r="I642" s="116">
        <f>I11+I320+I474+I581+I608+I593+I641</f>
        <v>3290788.7520000003</v>
      </c>
    </row>
    <row r="643" spans="1:9" ht="18.75" customHeight="1" x14ac:dyDescent="0.2">
      <c r="A643" s="10" t="s">
        <v>124</v>
      </c>
      <c r="B643" s="70"/>
      <c r="C643" s="5"/>
      <c r="D643" s="5"/>
      <c r="E643" s="23"/>
      <c r="F643" s="5"/>
      <c r="G643" s="113">
        <v>0</v>
      </c>
      <c r="H643" s="113">
        <v>0</v>
      </c>
      <c r="I643" s="113">
        <v>0</v>
      </c>
    </row>
  </sheetData>
  <autoFilter ref="A11:I643"/>
  <mergeCells count="3">
    <mergeCell ref="F2:I2"/>
    <mergeCell ref="F3:I3"/>
    <mergeCell ref="A7:I7"/>
  </mergeCells>
  <phoneticPr fontId="0" type="noConversion"/>
  <pageMargins left="0.31496062992125984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6"/>
  <sheetViews>
    <sheetView workbookViewId="0">
      <selection activeCell="D25" sqref="D25"/>
    </sheetView>
  </sheetViews>
  <sheetFormatPr defaultRowHeight="12.75" x14ac:dyDescent="0.2"/>
  <cols>
    <col min="1" max="1" width="60.7109375" style="2" customWidth="1"/>
    <col min="2" max="2" width="12.85546875" style="2" customWidth="1"/>
    <col min="3" max="3" width="13.42578125" style="2" customWidth="1"/>
    <col min="4" max="4" width="15.140625" style="2" customWidth="1"/>
    <col min="5" max="6" width="13.7109375" style="2" customWidth="1"/>
    <col min="7" max="16384" width="9.140625" style="2"/>
  </cols>
  <sheetData>
    <row r="1" spans="1:7" ht="14.25" customHeight="1" x14ac:dyDescent="0.25">
      <c r="D1" s="211" t="s">
        <v>459</v>
      </c>
      <c r="E1" s="211"/>
      <c r="F1" s="211"/>
    </row>
    <row r="2" spans="1:7" ht="15" x14ac:dyDescent="0.25">
      <c r="D2" s="204" t="s">
        <v>373</v>
      </c>
      <c r="E2" s="204"/>
      <c r="F2" s="204"/>
    </row>
    <row r="3" spans="1:7" ht="15" x14ac:dyDescent="0.25">
      <c r="D3" s="204" t="s">
        <v>303</v>
      </c>
      <c r="E3" s="204"/>
      <c r="F3" s="204"/>
    </row>
    <row r="4" spans="1:7" ht="15" x14ac:dyDescent="0.25">
      <c r="D4" s="208" t="s">
        <v>115</v>
      </c>
      <c r="E4" s="208"/>
      <c r="F4" s="208"/>
    </row>
    <row r="5" spans="1:7" ht="15" x14ac:dyDescent="0.25">
      <c r="D5" s="208" t="s">
        <v>438</v>
      </c>
      <c r="E5" s="208"/>
      <c r="F5" s="208"/>
      <c r="G5" s="209"/>
    </row>
    <row r="6" spans="1:7" ht="13.5" x14ac:dyDescent="0.25">
      <c r="D6" s="204" t="s">
        <v>439</v>
      </c>
      <c r="E6" s="210"/>
      <c r="F6" s="210"/>
    </row>
    <row r="7" spans="1:7" ht="15" hidden="1" x14ac:dyDescent="0.25">
      <c r="B7" s="204"/>
      <c r="C7" s="210"/>
      <c r="D7" s="105"/>
    </row>
    <row r="8" spans="1:7" ht="11.25" customHeight="1" x14ac:dyDescent="0.25">
      <c r="B8" s="212"/>
      <c r="C8" s="212"/>
    </row>
    <row r="9" spans="1:7" ht="18" customHeight="1" x14ac:dyDescent="0.2">
      <c r="A9" s="213" t="s">
        <v>460</v>
      </c>
      <c r="B9" s="213"/>
      <c r="C9" s="213"/>
      <c r="D9" s="205"/>
      <c r="E9" s="205"/>
      <c r="F9" s="205"/>
    </row>
    <row r="10" spans="1:7" ht="10.5" customHeight="1" x14ac:dyDescent="0.2">
      <c r="A10" s="77"/>
      <c r="B10" s="77"/>
      <c r="C10" s="77"/>
      <c r="D10" s="78"/>
    </row>
    <row r="11" spans="1:7" ht="15" customHeight="1" x14ac:dyDescent="0.2">
      <c r="A11" s="1"/>
      <c r="B11" s="1"/>
      <c r="F11" s="3" t="s">
        <v>114</v>
      </c>
    </row>
    <row r="12" spans="1:7" s="20" customFormat="1" ht="29.25" customHeight="1" x14ac:dyDescent="0.2">
      <c r="A12" s="32" t="s">
        <v>67</v>
      </c>
      <c r="B12" s="32" t="s">
        <v>68</v>
      </c>
      <c r="C12" s="32" t="s">
        <v>69</v>
      </c>
      <c r="D12" s="74" t="s">
        <v>380</v>
      </c>
      <c r="E12" s="74" t="s">
        <v>405</v>
      </c>
      <c r="F12" s="74" t="s">
        <v>407</v>
      </c>
    </row>
    <row r="13" spans="1:7" ht="15.75" customHeight="1" x14ac:dyDescent="0.2">
      <c r="A13" s="30">
        <v>1</v>
      </c>
      <c r="B13" s="31">
        <v>2</v>
      </c>
      <c r="C13" s="31">
        <v>3</v>
      </c>
      <c r="D13" s="28">
        <v>4</v>
      </c>
      <c r="E13" s="119">
        <v>5</v>
      </c>
      <c r="F13" s="119">
        <v>6</v>
      </c>
    </row>
    <row r="14" spans="1:7" ht="19.5" customHeight="1" x14ac:dyDescent="0.2">
      <c r="A14" s="4" t="s">
        <v>70</v>
      </c>
      <c r="B14" s="5" t="s">
        <v>71</v>
      </c>
      <c r="C14" s="5" t="s">
        <v>72</v>
      </c>
      <c r="D14" s="120">
        <f>D15+D16+D17+D18+D19+D20+D21+D22</f>
        <v>245032.04300000001</v>
      </c>
      <c r="E14" s="120">
        <f>E15+E16+E17+E18+E19+E20+E21+E22</f>
        <v>241830.745</v>
      </c>
      <c r="F14" s="120">
        <f>F15+F16+F17+F18+F19+F20+F21+F22</f>
        <v>247578.473</v>
      </c>
    </row>
    <row r="15" spans="1:7" ht="29.25" customHeight="1" x14ac:dyDescent="0.2">
      <c r="A15" s="6" t="s">
        <v>73</v>
      </c>
      <c r="B15" s="7" t="s">
        <v>74</v>
      </c>
      <c r="C15" s="7" t="s">
        <v>75</v>
      </c>
      <c r="D15" s="121">
        <f>'прилож 5'!G13</f>
        <v>3315</v>
      </c>
      <c r="E15" s="121">
        <f>'прилож 5'!H13</f>
        <v>3444</v>
      </c>
      <c r="F15" s="121">
        <f>'прилож 5'!I13</f>
        <v>3582</v>
      </c>
    </row>
    <row r="16" spans="1:7" ht="42" customHeight="1" x14ac:dyDescent="0.2">
      <c r="A16" s="6" t="s">
        <v>76</v>
      </c>
      <c r="B16" s="8" t="s">
        <v>71</v>
      </c>
      <c r="C16" s="8" t="s">
        <v>77</v>
      </c>
      <c r="D16" s="121">
        <f>'прилож 5'!G583</f>
        <v>4818</v>
      </c>
      <c r="E16" s="121">
        <f>'прилож 5'!H583</f>
        <v>5051</v>
      </c>
      <c r="F16" s="121">
        <f>'прилож 5'!I583</f>
        <v>5115</v>
      </c>
    </row>
    <row r="17" spans="1:6" ht="40.5" customHeight="1" x14ac:dyDescent="0.2">
      <c r="A17" s="6" t="s">
        <v>78</v>
      </c>
      <c r="B17" s="8" t="s">
        <v>71</v>
      </c>
      <c r="C17" s="8" t="s">
        <v>79</v>
      </c>
      <c r="D17" s="121">
        <f>'прилож 5'!G19</f>
        <v>44701</v>
      </c>
      <c r="E17" s="121">
        <f>'прилож 5'!H19</f>
        <v>45622</v>
      </c>
      <c r="F17" s="121">
        <f>'прилож 5'!I19</f>
        <v>47417</v>
      </c>
    </row>
    <row r="18" spans="1:6" ht="16.5" customHeight="1" x14ac:dyDescent="0.2">
      <c r="A18" s="45" t="s">
        <v>149</v>
      </c>
      <c r="B18" s="8" t="s">
        <v>71</v>
      </c>
      <c r="C18" s="8" t="s">
        <v>148</v>
      </c>
      <c r="D18" s="121">
        <f>'прилож 5'!G29</f>
        <v>34.262999999999998</v>
      </c>
      <c r="E18" s="121">
        <f>'прилож 5'!H29</f>
        <v>422.88499999999999</v>
      </c>
      <c r="F18" s="121">
        <f>'прилож 5'!I29</f>
        <v>34.262999999999998</v>
      </c>
    </row>
    <row r="19" spans="1:6" ht="27.75" customHeight="1" x14ac:dyDescent="0.2">
      <c r="A19" s="6" t="s">
        <v>80</v>
      </c>
      <c r="B19" s="8" t="s">
        <v>71</v>
      </c>
      <c r="C19" s="8" t="s">
        <v>81</v>
      </c>
      <c r="D19" s="121">
        <f>'прилож 5'!G610+'прилож 5'!G595</f>
        <v>27169</v>
      </c>
      <c r="E19" s="121">
        <f>'прилож 5'!H610+'прилож 5'!H595</f>
        <v>28191</v>
      </c>
      <c r="F19" s="121">
        <f>'прилож 5'!I610+'прилож 5'!I595</f>
        <v>29488</v>
      </c>
    </row>
    <row r="20" spans="1:6" ht="17.25" hidden="1" customHeight="1" x14ac:dyDescent="0.2">
      <c r="A20" s="6" t="s">
        <v>312</v>
      </c>
      <c r="B20" s="8" t="s">
        <v>71</v>
      </c>
      <c r="C20" s="8" t="s">
        <v>82</v>
      </c>
      <c r="D20" s="121"/>
      <c r="E20" s="121"/>
      <c r="F20" s="121"/>
    </row>
    <row r="21" spans="1:6" ht="17.25" customHeight="1" x14ac:dyDescent="0.2">
      <c r="A21" s="6" t="s">
        <v>83</v>
      </c>
      <c r="B21" s="8" t="s">
        <v>71</v>
      </c>
      <c r="C21" s="8" t="s">
        <v>117</v>
      </c>
      <c r="D21" s="121">
        <f>'прилож 5'!G35</f>
        <v>40300</v>
      </c>
      <c r="E21" s="121">
        <f>'прилож 5'!H35</f>
        <v>40300</v>
      </c>
      <c r="F21" s="121">
        <f>'прилож 5'!I35</f>
        <v>40300</v>
      </c>
    </row>
    <row r="22" spans="1:6" ht="18" customHeight="1" x14ac:dyDescent="0.2">
      <c r="A22" s="6" t="s">
        <v>84</v>
      </c>
      <c r="B22" s="8" t="s">
        <v>71</v>
      </c>
      <c r="C22" s="7">
        <v>13</v>
      </c>
      <c r="D22" s="121">
        <f>'прилож 5'!G46</f>
        <v>124694.78</v>
      </c>
      <c r="E22" s="121">
        <f>'прилож 5'!H46</f>
        <v>118799.85999999999</v>
      </c>
      <c r="F22" s="121">
        <f>'прилож 5'!I46</f>
        <v>121642.21</v>
      </c>
    </row>
    <row r="23" spans="1:6" ht="18" customHeight="1" x14ac:dyDescent="0.2">
      <c r="A23" s="57" t="s">
        <v>289</v>
      </c>
      <c r="B23" s="5" t="s">
        <v>77</v>
      </c>
      <c r="C23" s="5" t="s">
        <v>72</v>
      </c>
      <c r="D23" s="120">
        <f>D25</f>
        <v>13582.466</v>
      </c>
      <c r="E23" s="120">
        <f t="shared" ref="E23:F23" si="0">E25</f>
        <v>13943</v>
      </c>
      <c r="F23" s="120">
        <f t="shared" si="0"/>
        <v>14442</v>
      </c>
    </row>
    <row r="24" spans="1:6" ht="28.5" hidden="1" customHeight="1" x14ac:dyDescent="0.2">
      <c r="A24" s="6" t="s">
        <v>343</v>
      </c>
      <c r="B24" s="8" t="s">
        <v>77</v>
      </c>
      <c r="C24" s="8" t="s">
        <v>92</v>
      </c>
      <c r="D24" s="121" t="e">
        <f>'прилож 5'!#REF!</f>
        <v>#REF!</v>
      </c>
      <c r="E24" s="120"/>
      <c r="F24" s="120"/>
    </row>
    <row r="25" spans="1:6" ht="27.75" customHeight="1" x14ac:dyDescent="0.2">
      <c r="A25" s="6" t="s">
        <v>38</v>
      </c>
      <c r="B25" s="8" t="s">
        <v>77</v>
      </c>
      <c r="C25" s="8" t="s">
        <v>328</v>
      </c>
      <c r="D25" s="121">
        <f>'прилож 5'!G152</f>
        <v>13582.466</v>
      </c>
      <c r="E25" s="121">
        <f>'прилож 5'!H152</f>
        <v>13943</v>
      </c>
      <c r="F25" s="121">
        <f>'прилож 5'!I152</f>
        <v>14442</v>
      </c>
    </row>
    <row r="26" spans="1:6" ht="27.75" hidden="1" customHeight="1" x14ac:dyDescent="0.2">
      <c r="A26" s="6" t="s">
        <v>61</v>
      </c>
      <c r="B26" s="8" t="s">
        <v>77</v>
      </c>
      <c r="C26" s="8" t="s">
        <v>60</v>
      </c>
      <c r="D26" s="121" t="e">
        <f>'прилож 5'!#REF!</f>
        <v>#REF!</v>
      </c>
      <c r="E26" s="121"/>
      <c r="F26" s="121"/>
    </row>
    <row r="27" spans="1:6" ht="16.5" customHeight="1" x14ac:dyDescent="0.2">
      <c r="A27" s="4" t="s">
        <v>86</v>
      </c>
      <c r="B27" s="5" t="s">
        <v>79</v>
      </c>
      <c r="C27" s="5" t="s">
        <v>72</v>
      </c>
      <c r="D27" s="122">
        <f>D28+D29+D30+D31+D32</f>
        <v>203925.408</v>
      </c>
      <c r="E27" s="122">
        <f>E28+E29+E30+E31+E32</f>
        <v>167065.723</v>
      </c>
      <c r="F27" s="122">
        <f>F28+F29+F30+F31+F32</f>
        <v>76861.042000000001</v>
      </c>
    </row>
    <row r="28" spans="1:6" ht="16.5" hidden="1" customHeight="1" x14ac:dyDescent="0.2">
      <c r="A28" s="6" t="s">
        <v>184</v>
      </c>
      <c r="B28" s="8" t="s">
        <v>79</v>
      </c>
      <c r="C28" s="8" t="s">
        <v>85</v>
      </c>
      <c r="D28" s="123">
        <v>0</v>
      </c>
      <c r="E28" s="107"/>
      <c r="F28" s="107"/>
    </row>
    <row r="29" spans="1:6" ht="16.5" customHeight="1" x14ac:dyDescent="0.2">
      <c r="A29" s="62" t="s">
        <v>177</v>
      </c>
      <c r="B29" s="8" t="s">
        <v>79</v>
      </c>
      <c r="C29" s="8" t="s">
        <v>148</v>
      </c>
      <c r="D29" s="123">
        <f>'прилож 5'!G171</f>
        <v>4721.8289999999997</v>
      </c>
      <c r="E29" s="123">
        <f>'прилож 5'!H171</f>
        <v>4739.6550000000007</v>
      </c>
      <c r="F29" s="123">
        <f>'прилож 5'!I171</f>
        <v>4739.6550000000007</v>
      </c>
    </row>
    <row r="30" spans="1:6" ht="16.5" customHeight="1" x14ac:dyDescent="0.2">
      <c r="A30" s="62" t="s">
        <v>330</v>
      </c>
      <c r="B30" s="8" t="s">
        <v>79</v>
      </c>
      <c r="C30" s="8" t="s">
        <v>93</v>
      </c>
      <c r="D30" s="123">
        <f>'прилож 5'!G182</f>
        <v>26369.559000000001</v>
      </c>
      <c r="E30" s="123">
        <f>'прилож 5'!H182</f>
        <v>3.387</v>
      </c>
      <c r="F30" s="123">
        <f>'прилож 5'!I182</f>
        <v>3.387</v>
      </c>
    </row>
    <row r="31" spans="1:6" x14ac:dyDescent="0.2">
      <c r="A31" s="6" t="s">
        <v>121</v>
      </c>
      <c r="B31" s="8" t="s">
        <v>79</v>
      </c>
      <c r="C31" s="8" t="s">
        <v>92</v>
      </c>
      <c r="D31" s="121">
        <f>'прилож 5'!G192</f>
        <v>172564</v>
      </c>
      <c r="E31" s="121">
        <f>'прилож 5'!H192</f>
        <v>160920</v>
      </c>
      <c r="F31" s="121">
        <f>'прилож 5'!I192</f>
        <v>65986</v>
      </c>
    </row>
    <row r="32" spans="1:6" x14ac:dyDescent="0.2">
      <c r="A32" s="6" t="s">
        <v>87</v>
      </c>
      <c r="B32" s="8" t="s">
        <v>79</v>
      </c>
      <c r="C32" s="7">
        <v>12</v>
      </c>
      <c r="D32" s="121">
        <f>'прилож 5'!G203</f>
        <v>270.02</v>
      </c>
      <c r="E32" s="121">
        <f>'прилож 5'!H203</f>
        <v>1402.681</v>
      </c>
      <c r="F32" s="121">
        <f>'прилож 5'!I203</f>
        <v>6132</v>
      </c>
    </row>
    <row r="33" spans="1:6" ht="18.75" customHeight="1" x14ac:dyDescent="0.2">
      <c r="A33" s="61" t="s">
        <v>189</v>
      </c>
      <c r="B33" s="5" t="s">
        <v>148</v>
      </c>
      <c r="C33" s="5" t="s">
        <v>72</v>
      </c>
      <c r="D33" s="120">
        <f>SUM(D34:D38)</f>
        <v>123104.216</v>
      </c>
      <c r="E33" s="120">
        <f>SUM(E34:E38)</f>
        <v>105995.48000000001</v>
      </c>
      <c r="F33" s="120">
        <f>SUM(F34:F38)</f>
        <v>101469.481</v>
      </c>
    </row>
    <row r="34" spans="1:6" ht="15" customHeight="1" x14ac:dyDescent="0.2">
      <c r="A34" s="63" t="s">
        <v>188</v>
      </c>
      <c r="B34" s="8" t="s">
        <v>148</v>
      </c>
      <c r="C34" s="8" t="s">
        <v>71</v>
      </c>
      <c r="D34" s="124">
        <f>'прилож 5'!G216</f>
        <v>2650</v>
      </c>
      <c r="E34" s="124">
        <f>'прилож 5'!H216</f>
        <v>2650</v>
      </c>
      <c r="F34" s="124">
        <f>'прилож 5'!I216</f>
        <v>2650</v>
      </c>
    </row>
    <row r="35" spans="1:6" ht="15" customHeight="1" x14ac:dyDescent="0.2">
      <c r="A35" s="6" t="s">
        <v>198</v>
      </c>
      <c r="B35" s="8" t="s">
        <v>148</v>
      </c>
      <c r="C35" s="8" t="s">
        <v>85</v>
      </c>
      <c r="D35" s="121">
        <f>'прилож 5'!G222</f>
        <v>85377.835999999996</v>
      </c>
      <c r="E35" s="121">
        <f>'прилож 5'!H222</f>
        <v>71026.100000000006</v>
      </c>
      <c r="F35" s="121">
        <f>'прилож 5'!I222</f>
        <v>66026.100000000006</v>
      </c>
    </row>
    <row r="36" spans="1:6" ht="15" customHeight="1" x14ac:dyDescent="0.2">
      <c r="A36" s="6" t="s">
        <v>62</v>
      </c>
      <c r="B36" s="8" t="s">
        <v>148</v>
      </c>
      <c r="C36" s="8" t="s">
        <v>77</v>
      </c>
      <c r="D36" s="121">
        <f>'прилож 5'!G254</f>
        <v>23104.36</v>
      </c>
      <c r="E36" s="121">
        <f>'прилож 5'!H254</f>
        <v>20464.36</v>
      </c>
      <c r="F36" s="121">
        <f>'прилож 5'!I254</f>
        <v>20464.36</v>
      </c>
    </row>
    <row r="37" spans="1:6" ht="27" hidden="1" customHeight="1" x14ac:dyDescent="0.2">
      <c r="A37" s="6" t="s">
        <v>20</v>
      </c>
      <c r="B37" s="8" t="s">
        <v>148</v>
      </c>
      <c r="C37" s="8" t="s">
        <v>79</v>
      </c>
      <c r="D37" s="121"/>
      <c r="E37" s="121"/>
      <c r="F37" s="121"/>
    </row>
    <row r="38" spans="1:6" ht="18" customHeight="1" x14ac:dyDescent="0.2">
      <c r="A38" s="69" t="s">
        <v>194</v>
      </c>
      <c r="B38" s="8" t="s">
        <v>148</v>
      </c>
      <c r="C38" s="8" t="s">
        <v>148</v>
      </c>
      <c r="D38" s="121">
        <f>'прилож 5'!G269</f>
        <v>11972.02</v>
      </c>
      <c r="E38" s="121">
        <f>'прилож 5'!H269</f>
        <v>11855.02</v>
      </c>
      <c r="F38" s="121">
        <f>'прилож 5'!I269</f>
        <v>12329.021000000001</v>
      </c>
    </row>
    <row r="39" spans="1:6" ht="16.5" customHeight="1" x14ac:dyDescent="0.2">
      <c r="A39" s="4" t="s">
        <v>88</v>
      </c>
      <c r="B39" s="5" t="s">
        <v>82</v>
      </c>
      <c r="C39" s="5" t="s">
        <v>72</v>
      </c>
      <c r="D39" s="120">
        <f>D40+D41+D42+D43+D44</f>
        <v>2183752.3420000002</v>
      </c>
      <c r="E39" s="120">
        <f>E40+E41+E42+E43+E44</f>
        <v>2319926.6599999997</v>
      </c>
      <c r="F39" s="120">
        <f>F40+F41+F42+F43+F44</f>
        <v>2469811.7340000002</v>
      </c>
    </row>
    <row r="40" spans="1:6" x14ac:dyDescent="0.2">
      <c r="A40" s="6" t="s">
        <v>89</v>
      </c>
      <c r="B40" s="8" t="s">
        <v>82</v>
      </c>
      <c r="C40" s="8" t="s">
        <v>71</v>
      </c>
      <c r="D40" s="121">
        <f>'прилож 5'!G322</f>
        <v>614878.07600000012</v>
      </c>
      <c r="E40" s="121">
        <f>'прилож 5'!H322</f>
        <v>663025.69099999999</v>
      </c>
      <c r="F40" s="121">
        <f>'прилож 5'!I322</f>
        <v>637350.49</v>
      </c>
    </row>
    <row r="41" spans="1:6" x14ac:dyDescent="0.2">
      <c r="A41" s="6" t="s">
        <v>90</v>
      </c>
      <c r="B41" s="8" t="s">
        <v>82</v>
      </c>
      <c r="C41" s="8" t="s">
        <v>85</v>
      </c>
      <c r="D41" s="121">
        <f>'прилож 5'!G340</f>
        <v>1396840.4950000003</v>
      </c>
      <c r="E41" s="121">
        <f>'прилож 5'!H340</f>
        <v>1490420.439</v>
      </c>
      <c r="F41" s="121">
        <f>'прилож 5'!I340</f>
        <v>1658192.5870000001</v>
      </c>
    </row>
    <row r="42" spans="1:6" ht="17.25" customHeight="1" x14ac:dyDescent="0.2">
      <c r="A42" s="6" t="s">
        <v>300</v>
      </c>
      <c r="B42" s="8" t="s">
        <v>82</v>
      </c>
      <c r="C42" s="8" t="s">
        <v>77</v>
      </c>
      <c r="D42" s="121">
        <f>'прилож 5'!G380+'прилож 5'!G476</f>
        <v>122024.875</v>
      </c>
      <c r="E42" s="121">
        <f>'прилож 5'!H380+'прилож 5'!H476</f>
        <v>120390.215</v>
      </c>
      <c r="F42" s="121">
        <f>'прилож 5'!I380+'прилож 5'!I476</f>
        <v>127129.492</v>
      </c>
    </row>
    <row r="43" spans="1:6" ht="15.75" customHeight="1" x14ac:dyDescent="0.2">
      <c r="A43" s="6" t="s">
        <v>42</v>
      </c>
      <c r="B43" s="8" t="s">
        <v>82</v>
      </c>
      <c r="C43" s="8" t="s">
        <v>82</v>
      </c>
      <c r="D43" s="121">
        <f>'прилож 5'!G486</f>
        <v>201.90799999999999</v>
      </c>
      <c r="E43" s="121">
        <f>'прилож 5'!H486</f>
        <v>100</v>
      </c>
      <c r="F43" s="121">
        <f>'прилож 5'!I486</f>
        <v>100</v>
      </c>
    </row>
    <row r="44" spans="1:6" ht="15" customHeight="1" x14ac:dyDescent="0.2">
      <c r="A44" s="6" t="s">
        <v>91</v>
      </c>
      <c r="B44" s="8" t="s">
        <v>82</v>
      </c>
      <c r="C44" s="8" t="s">
        <v>92</v>
      </c>
      <c r="D44" s="121">
        <f>'прилож 5'!G396</f>
        <v>49806.987999999998</v>
      </c>
      <c r="E44" s="121">
        <f>'прилож 5'!H396</f>
        <v>45990.315000000002</v>
      </c>
      <c r="F44" s="121">
        <f>'прилож 5'!I396</f>
        <v>47039.165000000001</v>
      </c>
    </row>
    <row r="45" spans="1:6" ht="16.5" customHeight="1" x14ac:dyDescent="0.2">
      <c r="A45" s="4" t="s">
        <v>118</v>
      </c>
      <c r="B45" s="5" t="s">
        <v>93</v>
      </c>
      <c r="C45" s="5" t="s">
        <v>72</v>
      </c>
      <c r="D45" s="120">
        <f>D46+D47</f>
        <v>55941.966</v>
      </c>
      <c r="E45" s="120">
        <f>E46+E47</f>
        <v>55346.386000000006</v>
      </c>
      <c r="F45" s="120">
        <f>F46+F47</f>
        <v>58528.231</v>
      </c>
    </row>
    <row r="46" spans="1:6" ht="15.75" customHeight="1" x14ac:dyDescent="0.2">
      <c r="A46" s="6" t="s">
        <v>94</v>
      </c>
      <c r="B46" s="8" t="s">
        <v>93</v>
      </c>
      <c r="C46" s="8" t="s">
        <v>71</v>
      </c>
      <c r="D46" s="121">
        <f>'прилож 5'!G493</f>
        <v>41650.786</v>
      </c>
      <c r="E46" s="121">
        <f>'прилож 5'!H493</f>
        <v>41288.941000000006</v>
      </c>
      <c r="F46" s="121">
        <f>'прилож 5'!I493</f>
        <v>44102.637000000002</v>
      </c>
    </row>
    <row r="47" spans="1:6" ht="15.75" customHeight="1" x14ac:dyDescent="0.2">
      <c r="A47" s="6" t="s">
        <v>119</v>
      </c>
      <c r="B47" s="8" t="s">
        <v>93</v>
      </c>
      <c r="C47" s="8" t="s">
        <v>79</v>
      </c>
      <c r="D47" s="121">
        <f>'прилож 5'!G516</f>
        <v>14291.180000000002</v>
      </c>
      <c r="E47" s="121">
        <f>'прилож 5'!H516</f>
        <v>14057.445</v>
      </c>
      <c r="F47" s="121">
        <f>'прилож 5'!I516</f>
        <v>14425.593999999999</v>
      </c>
    </row>
    <row r="48" spans="1:6" ht="18.75" customHeight="1" x14ac:dyDescent="0.2">
      <c r="A48" s="4" t="s">
        <v>96</v>
      </c>
      <c r="B48" s="9">
        <v>10</v>
      </c>
      <c r="C48" s="5" t="s">
        <v>72</v>
      </c>
      <c r="D48" s="120">
        <f>SUM(D49:D51)</f>
        <v>165724.51300000001</v>
      </c>
      <c r="E48" s="120">
        <f>SUM(E49:E51)</f>
        <v>125518.00899999999</v>
      </c>
      <c r="F48" s="120">
        <f>SUM(F49:F51)</f>
        <v>127538.732</v>
      </c>
    </row>
    <row r="49" spans="1:6" ht="15.75" customHeight="1" x14ac:dyDescent="0.2">
      <c r="A49" s="6" t="s">
        <v>97</v>
      </c>
      <c r="B49" s="7">
        <v>10</v>
      </c>
      <c r="C49" s="8" t="s">
        <v>71</v>
      </c>
      <c r="D49" s="121">
        <f>'прилож 5'!G285</f>
        <v>3494</v>
      </c>
      <c r="E49" s="121">
        <f>'прилож 5'!H285</f>
        <v>3598</v>
      </c>
      <c r="F49" s="121">
        <f>'прилож 5'!I285</f>
        <v>3634</v>
      </c>
    </row>
    <row r="50" spans="1:6" ht="15.75" customHeight="1" x14ac:dyDescent="0.2">
      <c r="A50" s="6" t="s">
        <v>335</v>
      </c>
      <c r="B50" s="7">
        <v>10</v>
      </c>
      <c r="C50" s="8" t="s">
        <v>77</v>
      </c>
      <c r="D50" s="121">
        <f>'прилож 5'!G456</f>
        <v>15960</v>
      </c>
      <c r="E50" s="121">
        <f>'прилож 5'!H456</f>
        <v>0</v>
      </c>
      <c r="F50" s="121">
        <f>'прилож 5'!I456</f>
        <v>0</v>
      </c>
    </row>
    <row r="51" spans="1:6" ht="15.75" customHeight="1" x14ac:dyDescent="0.2">
      <c r="A51" s="6" t="s">
        <v>113</v>
      </c>
      <c r="B51" s="7">
        <v>10</v>
      </c>
      <c r="C51" s="8" t="s">
        <v>79</v>
      </c>
      <c r="D51" s="121">
        <f>'прилож 5'!G462+'прилож 5'!G291+'прилож 5'!G549</f>
        <v>146270.51300000001</v>
      </c>
      <c r="E51" s="121">
        <f>'прилож 5'!H462+'прилож 5'!H291+'прилож 5'!H549</f>
        <v>121920.00899999999</v>
      </c>
      <c r="F51" s="121">
        <f>'прилож 5'!I462+'прилож 5'!I291+'прилож 5'!I549</f>
        <v>123904.732</v>
      </c>
    </row>
    <row r="52" spans="1:6" ht="16.5" customHeight="1" x14ac:dyDescent="0.2">
      <c r="A52" s="4" t="s">
        <v>95</v>
      </c>
      <c r="B52" s="9">
        <v>11</v>
      </c>
      <c r="C52" s="5" t="s">
        <v>72</v>
      </c>
      <c r="D52" s="120">
        <f>D53+D54</f>
        <v>56585.068999999996</v>
      </c>
      <c r="E52" s="120">
        <f t="shared" ref="E52:F52" si="1">E53+E54</f>
        <v>57947.517999999996</v>
      </c>
      <c r="F52" s="120">
        <f t="shared" si="1"/>
        <v>59761.176999999996</v>
      </c>
    </row>
    <row r="53" spans="1:6" ht="15.75" customHeight="1" x14ac:dyDescent="0.2">
      <c r="A53" s="6" t="s">
        <v>123</v>
      </c>
      <c r="B53" s="7">
        <v>11</v>
      </c>
      <c r="C53" s="8" t="s">
        <v>85</v>
      </c>
      <c r="D53" s="121">
        <f>'прилож 5'!G555</f>
        <v>20122.330999999998</v>
      </c>
      <c r="E53" s="121">
        <f>'прилож 5'!H555</f>
        <v>20446.018999999997</v>
      </c>
      <c r="F53" s="121">
        <f>'прилож 5'!I555</f>
        <v>20829.420000000002</v>
      </c>
    </row>
    <row r="54" spans="1:6" ht="15.75" customHeight="1" x14ac:dyDescent="0.2">
      <c r="A54" s="6" t="s">
        <v>381</v>
      </c>
      <c r="B54" s="7">
        <v>11</v>
      </c>
      <c r="C54" s="8" t="s">
        <v>77</v>
      </c>
      <c r="D54" s="121">
        <f>'прилож 5'!G569</f>
        <v>36462.737999999998</v>
      </c>
      <c r="E54" s="121">
        <f>'прилож 5'!H569</f>
        <v>37501.499000000003</v>
      </c>
      <c r="F54" s="121">
        <f>'прилож 5'!I569</f>
        <v>38931.756999999998</v>
      </c>
    </row>
    <row r="55" spans="1:6" ht="15.75" customHeight="1" x14ac:dyDescent="0.2">
      <c r="A55" s="100" t="s">
        <v>296</v>
      </c>
      <c r="B55" s="9">
        <v>12</v>
      </c>
      <c r="C55" s="5" t="s">
        <v>72</v>
      </c>
      <c r="D55" s="120">
        <f>D56</f>
        <v>3110</v>
      </c>
      <c r="E55" s="120">
        <f>E56</f>
        <v>3120</v>
      </c>
      <c r="F55" s="120">
        <f>F56</f>
        <v>3120</v>
      </c>
    </row>
    <row r="56" spans="1:6" ht="17.25" customHeight="1" x14ac:dyDescent="0.2">
      <c r="A56" s="49" t="s">
        <v>297</v>
      </c>
      <c r="B56" s="7">
        <v>12</v>
      </c>
      <c r="C56" s="8" t="s">
        <v>85</v>
      </c>
      <c r="D56" s="121">
        <f>'прилож 5'!G314</f>
        <v>3110</v>
      </c>
      <c r="E56" s="121">
        <f>'прилож 5'!H314</f>
        <v>3120</v>
      </c>
      <c r="F56" s="121">
        <f>'прилож 5'!I314</f>
        <v>3120</v>
      </c>
    </row>
    <row r="57" spans="1:6" s="20" customFormat="1" ht="27" customHeight="1" x14ac:dyDescent="0.2">
      <c r="A57" s="40" t="s">
        <v>40</v>
      </c>
      <c r="B57" s="9">
        <v>14</v>
      </c>
      <c r="C57" s="5" t="s">
        <v>72</v>
      </c>
      <c r="D57" s="122">
        <f>D58</f>
        <v>45666</v>
      </c>
      <c r="E57" s="122">
        <f t="shared" ref="E57:F57" si="2">E58</f>
        <v>45166</v>
      </c>
      <c r="F57" s="122">
        <f t="shared" si="2"/>
        <v>44666</v>
      </c>
    </row>
    <row r="58" spans="1:6" ht="25.5" x14ac:dyDescent="0.2">
      <c r="A58" s="6" t="s">
        <v>120</v>
      </c>
      <c r="B58" s="7">
        <v>14</v>
      </c>
      <c r="C58" s="8" t="s">
        <v>71</v>
      </c>
      <c r="D58" s="121">
        <f>'прилож 5'!G632</f>
        <v>45666</v>
      </c>
      <c r="E58" s="121">
        <f>'прилож 5'!H632</f>
        <v>45166</v>
      </c>
      <c r="F58" s="121">
        <f>'прилож 5'!I632</f>
        <v>44666</v>
      </c>
    </row>
    <row r="59" spans="1:6" ht="18.75" customHeight="1" x14ac:dyDescent="0.2">
      <c r="A59" s="100" t="s">
        <v>299</v>
      </c>
      <c r="B59" s="7"/>
      <c r="C59" s="8"/>
      <c r="D59" s="121"/>
      <c r="E59" s="108">
        <f>'прилож 5'!H641</f>
        <v>32895.78</v>
      </c>
      <c r="F59" s="108">
        <f>'прилож 5'!I641</f>
        <v>87011.881999999998</v>
      </c>
    </row>
    <row r="60" spans="1:6" ht="19.5" customHeight="1" x14ac:dyDescent="0.2">
      <c r="A60" s="10" t="s">
        <v>98</v>
      </c>
      <c r="B60" s="11"/>
      <c r="C60" s="11"/>
      <c r="D60" s="122">
        <f>D14+D23+D27+D33+D39+D45+D48+D52+D55+D57+D59</f>
        <v>3096424.023</v>
      </c>
      <c r="E60" s="122">
        <f>E14+E23+E27+E33+E39+E45+E48+E52+E55+E57+E59</f>
        <v>3168755.3009999995</v>
      </c>
      <c r="F60" s="122">
        <f>F14+F23+F27+F33+F39+F45+F48+F52+F55+F57+F59</f>
        <v>3290788.7520000008</v>
      </c>
    </row>
    <row r="61" spans="1:6" ht="18" customHeight="1" x14ac:dyDescent="0.2">
      <c r="A61" s="10" t="s">
        <v>124</v>
      </c>
      <c r="B61" s="12"/>
      <c r="C61" s="12"/>
      <c r="D61" s="113">
        <f>'прилож 5'!G643</f>
        <v>0</v>
      </c>
      <c r="E61" s="113">
        <v>0</v>
      </c>
      <c r="F61" s="113">
        <v>0</v>
      </c>
    </row>
    <row r="62" spans="1:6" ht="25.5" customHeight="1" x14ac:dyDescent="0.2">
      <c r="D62" s="20"/>
    </row>
    <row r="63" spans="1:6" ht="25.5" customHeight="1" x14ac:dyDescent="0.2">
      <c r="D63" s="20"/>
      <c r="E63" s="20"/>
      <c r="F63" s="20"/>
    </row>
    <row r="65" spans="4:6" x14ac:dyDescent="0.2">
      <c r="D65" s="196"/>
      <c r="E65" s="196"/>
      <c r="F65" s="196"/>
    </row>
    <row r="66" spans="4:6" x14ac:dyDescent="0.2">
      <c r="D66" s="131"/>
      <c r="E66" s="131"/>
      <c r="F66" s="131"/>
    </row>
  </sheetData>
  <mergeCells count="9">
    <mergeCell ref="B8:C8"/>
    <mergeCell ref="B7:C7"/>
    <mergeCell ref="A9:F9"/>
    <mergeCell ref="D5:G5"/>
    <mergeCell ref="D6:F6"/>
    <mergeCell ref="D1:F1"/>
    <mergeCell ref="D2:F2"/>
    <mergeCell ref="D3:F3"/>
    <mergeCell ref="D4:F4"/>
  </mergeCells>
  <phoneticPr fontId="0" type="noConversion"/>
  <pageMargins left="0.63" right="0.24" top="0.27" bottom="0.25" header="0.27" footer="0.25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 5</vt:lpstr>
      <vt:lpstr>прилож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2024-10-29T00:07:47Z</cp:lastPrinted>
  <dcterms:created xsi:type="dcterms:W3CDTF">1996-10-14T23:33:28Z</dcterms:created>
  <dcterms:modified xsi:type="dcterms:W3CDTF">2024-10-29T01:10:37Z</dcterms:modified>
</cp:coreProperties>
</file>