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6535" windowHeight="13740"/>
  </bookViews>
  <sheets>
    <sheet name="Доходы" sheetId="2" r:id="rId1"/>
    <sheet name="Расходы" sheetId="6" r:id="rId2"/>
  </sheets>
  <definedNames>
    <definedName name="_xlnm.Print_Titles" localSheetId="0">Доходы!$5:$7</definedName>
  </definedNames>
  <calcPr calcId="145621"/>
</workbook>
</file>

<file path=xl/calcChain.xml><?xml version="1.0" encoding="utf-8"?>
<calcChain xmlns="http://schemas.openxmlformats.org/spreadsheetml/2006/main">
  <c r="F13" i="2" l="1"/>
  <c r="G13" i="2"/>
  <c r="F14" i="2"/>
  <c r="G14" i="2"/>
  <c r="F15" i="2"/>
  <c r="G15" i="2"/>
  <c r="F16" i="2"/>
  <c r="G16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1" i="2"/>
  <c r="G31" i="2"/>
  <c r="F32" i="2"/>
  <c r="G32" i="2"/>
  <c r="F33" i="2"/>
  <c r="G33" i="2"/>
  <c r="F34" i="2"/>
  <c r="G34" i="2"/>
  <c r="F35" i="2"/>
  <c r="G35" i="2"/>
  <c r="F36" i="2"/>
  <c r="G36" i="2"/>
  <c r="F39" i="2"/>
  <c r="G40" i="2"/>
  <c r="F43" i="2"/>
  <c r="G43" i="2"/>
  <c r="F44" i="2"/>
  <c r="G44" i="2"/>
  <c r="F45" i="2"/>
  <c r="G45" i="2"/>
  <c r="F46" i="2"/>
  <c r="G46" i="2"/>
  <c r="F47" i="2"/>
  <c r="F49" i="2"/>
  <c r="G49" i="2"/>
  <c r="F50" i="2"/>
  <c r="G50" i="2"/>
  <c r="F51" i="2"/>
  <c r="G51" i="2"/>
  <c r="F52" i="2"/>
  <c r="G52" i="2"/>
  <c r="F53" i="2"/>
  <c r="G53" i="2"/>
  <c r="F10" i="2"/>
  <c r="G10" i="2"/>
  <c r="F11" i="2"/>
  <c r="G11" i="2"/>
  <c r="F12" i="2"/>
  <c r="G12" i="2"/>
  <c r="D38" i="6" l="1"/>
  <c r="E38" i="6"/>
  <c r="F38" i="6"/>
  <c r="C38" i="6"/>
  <c r="H42" i="6"/>
  <c r="E35" i="6"/>
  <c r="F35" i="6"/>
  <c r="H12" i="6"/>
  <c r="G12" i="6"/>
  <c r="D48" i="6"/>
  <c r="E48" i="6"/>
  <c r="F48" i="6"/>
  <c r="D46" i="6"/>
  <c r="E46" i="6"/>
  <c r="F46" i="6"/>
  <c r="D43" i="6"/>
  <c r="E43" i="6"/>
  <c r="F43" i="6"/>
  <c r="D35" i="6"/>
  <c r="D29" i="6"/>
  <c r="E29" i="6"/>
  <c r="F29" i="6"/>
  <c r="D24" i="6"/>
  <c r="E24" i="6"/>
  <c r="F24" i="6"/>
  <c r="D19" i="6"/>
  <c r="E19" i="6"/>
  <c r="F19" i="6"/>
  <c r="D17" i="6"/>
  <c r="E17" i="6"/>
  <c r="F17" i="6"/>
  <c r="D8" i="6"/>
  <c r="E8" i="6"/>
  <c r="F8" i="6"/>
  <c r="D6" i="6" l="1"/>
  <c r="E6" i="6"/>
  <c r="F6" i="6"/>
  <c r="C48" i="6" l="1"/>
  <c r="C46" i="6"/>
  <c r="C43" i="6"/>
  <c r="C35" i="6"/>
  <c r="C29" i="6"/>
  <c r="C24" i="6" l="1"/>
  <c r="C19" i="6"/>
  <c r="C17" i="6"/>
  <c r="C8" i="6"/>
  <c r="C6" i="6" s="1"/>
  <c r="I49" i="6" l="1"/>
  <c r="H49" i="6"/>
  <c r="G49" i="6"/>
  <c r="I48" i="6"/>
  <c r="H48" i="6"/>
  <c r="G48" i="6"/>
  <c r="I47" i="6"/>
  <c r="H47" i="6"/>
  <c r="G47" i="6"/>
  <c r="I46" i="6"/>
  <c r="H46" i="6"/>
  <c r="G46" i="6"/>
  <c r="I45" i="6"/>
  <c r="H45" i="6"/>
  <c r="G45" i="6"/>
  <c r="I44" i="6"/>
  <c r="H44" i="6"/>
  <c r="G44" i="6"/>
  <c r="I43" i="6"/>
  <c r="H43" i="6"/>
  <c r="G43" i="6"/>
  <c r="I41" i="6"/>
  <c r="H41" i="6"/>
  <c r="G41" i="6"/>
  <c r="I40" i="6"/>
  <c r="H40" i="6"/>
  <c r="G40" i="6"/>
  <c r="I39" i="6"/>
  <c r="H39" i="6"/>
  <c r="G39" i="6"/>
  <c r="I38" i="6"/>
  <c r="H38" i="6"/>
  <c r="G38" i="6"/>
  <c r="I37" i="6"/>
  <c r="H37" i="6"/>
  <c r="G37" i="6"/>
  <c r="I36" i="6"/>
  <c r="H36" i="6"/>
  <c r="G36" i="6"/>
  <c r="I35" i="6"/>
  <c r="H35" i="6"/>
  <c r="G35" i="6"/>
  <c r="I34" i="6"/>
  <c r="H34" i="6"/>
  <c r="G34" i="6"/>
  <c r="H33" i="6"/>
  <c r="G33" i="6"/>
  <c r="I32" i="6"/>
  <c r="H32" i="6"/>
  <c r="G32" i="6"/>
  <c r="I31" i="6"/>
  <c r="H31" i="6"/>
  <c r="G31" i="6"/>
  <c r="I30" i="6"/>
  <c r="H30" i="6"/>
  <c r="G30" i="6"/>
  <c r="I29" i="6"/>
  <c r="H29" i="6"/>
  <c r="G29" i="6"/>
  <c r="I28" i="6"/>
  <c r="H28" i="6"/>
  <c r="G28" i="6"/>
  <c r="I26" i="6"/>
  <c r="H26" i="6"/>
  <c r="G26" i="6"/>
  <c r="I25" i="6"/>
  <c r="H25" i="6"/>
  <c r="G25" i="6"/>
  <c r="I24" i="6"/>
  <c r="H24" i="6"/>
  <c r="G24" i="6"/>
  <c r="I22" i="6"/>
  <c r="H22" i="6"/>
  <c r="G22" i="6"/>
  <c r="H21" i="6"/>
  <c r="G21" i="6"/>
  <c r="H20" i="6"/>
  <c r="G20" i="6"/>
  <c r="I19" i="6"/>
  <c r="H19" i="6"/>
  <c r="G19" i="6"/>
  <c r="I18" i="6"/>
  <c r="H18" i="6"/>
  <c r="G18" i="6"/>
  <c r="I17" i="6"/>
  <c r="H17" i="6"/>
  <c r="G17" i="6"/>
  <c r="I16" i="6"/>
  <c r="H16" i="6"/>
  <c r="G16" i="6"/>
  <c r="I13" i="6"/>
  <c r="H13" i="6"/>
  <c r="G13" i="6"/>
  <c r="I11" i="6"/>
  <c r="H11" i="6"/>
  <c r="G11" i="6"/>
  <c r="I10" i="6"/>
  <c r="H10" i="6"/>
  <c r="G10" i="6"/>
  <c r="I9" i="6"/>
  <c r="H9" i="6"/>
  <c r="G9" i="6"/>
  <c r="I8" i="6"/>
  <c r="H8" i="6"/>
  <c r="G8" i="6"/>
  <c r="I6" i="6"/>
  <c r="H6" i="6"/>
  <c r="G6" i="6"/>
  <c r="G8" i="2"/>
  <c r="F8" i="2"/>
</calcChain>
</file>

<file path=xl/sharedStrings.xml><?xml version="1.0" encoding="utf-8"?>
<sst xmlns="http://schemas.openxmlformats.org/spreadsheetml/2006/main" count="267" uniqueCount="214">
  <si>
    <t>Наименование 
показателя</t>
  </si>
  <si>
    <t>Код дохода по бюджетной классификации</t>
  </si>
  <si>
    <t>Наименование показателя</t>
  </si>
  <si>
    <t>1</t>
  </si>
  <si>
    <t>2</t>
  </si>
  <si>
    <t>3</t>
  </si>
  <si>
    <t>4</t>
  </si>
  <si>
    <t>5</t>
  </si>
  <si>
    <t>6</t>
  </si>
  <si>
    <t>х</t>
  </si>
  <si>
    <t>-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</si>
  <si>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</si>
  <si>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</si>
  <si>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</si>
  <si>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</si>
  <si>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</si>
  <si>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</si>
  <si>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</si>
  <si>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</si>
  <si>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</si>
  <si>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</si>
  <si>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</si>
  <si>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</si>
  <si>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</si>
  <si>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</si>
  <si>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</si>
  <si>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Единый налог на вмененный доход для отдельных видов деятельности</t>
  </si>
  <si>
    <t xml:space="preserve"> 000 1050200002 0000 110</t>
  </si>
  <si>
    <t>Единый сельскохозяйственный налог</t>
  </si>
  <si>
    <t xml:space="preserve"> 000 1050300001 0000 110</t>
  </si>
  <si>
    <t>Налог, взимаемый в связи с применением патентной системы налогообложения</t>
  </si>
  <si>
    <t xml:space="preserve"> 000 1050400002 0000 110</t>
  </si>
  <si>
    <t>ГОСУДАРСТВЕННАЯ ПОШЛИНА</t>
  </si>
  <si>
    <t xml:space="preserve"> 000 1080000000 0000 000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</si>
  <si>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</si>
  <si>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</si>
  <si>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</si>
  <si>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</si>
  <si>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</si>
  <si>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 000 1110530000 0000 120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</si>
  <si>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</si>
  <si>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</si>
  <si>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</si>
  <si>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</si>
  <si>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</si>
  <si>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</si>
  <si>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ДОХОДЫ ОТ ОКАЗАНИЯ ПЛАТНЫХ УСЛУГ И КОМПЕНСАЦИИ ЗАТРАТ ГОСУДАРСТВА</t>
  </si>
  <si>
    <t xml:space="preserve"> 000 1130000000 0000 000</t>
  </si>
  <si>
    <t>Доходы от компенсации затрат государства</t>
  </si>
  <si>
    <t xml:space="preserve"> 000 1130200000 0000 130</t>
  </si>
  <si>
    <t>ДОХОДЫ ОТ ПРОДАЖИ МАТЕРИАЛЬНЫХ И НЕМАТЕРИАЛЬНЫХ АКТИВОВ</t>
  </si>
  <si>
    <t xml:space="preserve"> 000 1140000000 0000 000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</si>
  <si>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</si>
  <si>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</si>
  <si>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</si>
  <si>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</si>
  <si>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ШТРАФЫ, САНКЦИИ, ВОЗМЕЩЕНИЕ УЩЕРБА</t>
  </si>
  <si>
    <t xml:space="preserve"> 000 1160000000 0000 000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</si>
  <si>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</si>
  <si>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</si>
  <si>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</si>
  <si>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</si>
  <si>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</si>
  <si>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</si>
  <si>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на создание новых мест в общеобразовательных организациях в связи с ростом числа обучающихся, вызванным демографическим фактором</t>
  </si>
  <si>
    <t xml:space="preserve"> 000 2022530500 0000 150</t>
  </si>
  <si>
    <t>Субсидии бюджетам на реализацию мероприятий по обеспечению жильем молодых семей</t>
  </si>
  <si>
    <t xml:space="preserve"> 000 2022549700 0000 150</t>
  </si>
  <si>
    <t>Субсидии бюджетам на поддержку отрасли культуры</t>
  </si>
  <si>
    <t xml:space="preserve"> 000 2022551900 0000 150</t>
  </si>
  <si>
    <t>Субсидии бюджетам на подготовку проектов межевания земельных участков и на проведение кадастровых работ</t>
  </si>
  <si>
    <t xml:space="preserve"> 000 2022559900 0000 150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</si>
  <si>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</si>
  <si>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000 2022757600 0000 150</t>
  </si>
  <si>
    <t>Прочие субсидии</t>
  </si>
  <si>
    <t xml:space="preserve"> 000 2022999900 0000 150</t>
  </si>
  <si>
    <t>Субвенции бюджетам бюджетной системы Российской Федерации</t>
  </si>
  <si>
    <t xml:space="preserve"> 000 2023000000 0000 150</t>
  </si>
  <si>
    <t>Субвенции местным бюджетам на выполнение передаваемых полномочий субъектов Российской Федерации</t>
  </si>
  <si>
    <t xml:space="preserve"> 000 2023002400 0000 150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</si>
  <si>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</si>
  <si>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</si>
  <si>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000 2023508200 0000 150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</si>
  <si>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</si>
  <si>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</si>
  <si>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</si>
  <si>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000 2023530400 0000 150</t>
  </si>
  <si>
    <t>Субвенции бюджетам на государственную регистрацию актов гражданского состояния</t>
  </si>
  <si>
    <t xml:space="preserve"> 000 2023593000 0000 150</t>
  </si>
  <si>
    <t>Единая субвенция местным бюджетам из бюджета субъекта Российской Федерации</t>
  </si>
  <si>
    <t xml:space="preserve"> 000 2023690000 0000 150</t>
  </si>
  <si>
    <t>Прочие субвенции</t>
  </si>
  <si>
    <t xml:space="preserve"> 000 2023999900 0000 150</t>
  </si>
  <si>
    <t>Иные межбюджетные трансферты</t>
  </si>
  <si>
    <t xml:space="preserve"> 000 2024000000 0000 150</t>
  </si>
  <si>
    <t>ПРОЧИЕ БЕЗВОЗМЕЗДНЫЕ ПОСТУПЛЕНИЯ</t>
  </si>
  <si>
    <t xml:space="preserve"> 000 2070000000 0000 000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</si>
  <si>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</si>
  <si>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</si>
  <si>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Расходы бюджета - всего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</si>
  <si>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</si>
  <si>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</si>
  <si>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</si>
  <si>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</si>
  <si>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</si>
  <si>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</si>
  <si>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</si>
  <si>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000 0104 0000000000 000</t>
  </si>
  <si>
    <t>Судебная система</t>
  </si>
  <si>
    <t xml:space="preserve"> 000 0105 0000000000 000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</si>
  <si>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</si>
  <si>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</si>
  <si>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>Резервные фонды</t>
  </si>
  <si>
    <t xml:space="preserve"> 000 0111 0000000000 000</t>
  </si>
  <si>
    <t>Другие общегосударственные вопросы</t>
  </si>
  <si>
    <t xml:space="preserve"> 000 0113 0000000000 000</t>
  </si>
  <si>
    <t>НАЦИОНАЛЬНАЯ БЕЗОПАСНОСТЬ И ПРАВООХРАНИТЕЛЬНАЯ ДЕЯТЕЛЬНОСТЬ</t>
  </si>
  <si>
    <t xml:space="preserve"> 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</si>
  <si>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</si>
  <si>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</si>
  <si>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>НАЦИОНАЛЬНАЯ ЭКОНОМИКА</t>
  </si>
  <si>
    <t xml:space="preserve"> 000 0400 0000000000 000</t>
  </si>
  <si>
    <t>Сельское хозяйство и рыболовство</t>
  </si>
  <si>
    <t xml:space="preserve"> 000 0405 0000000000 000</t>
  </si>
  <si>
    <t>Транспорт</t>
  </si>
  <si>
    <t xml:space="preserve"> 000 0408 0000000000 000</t>
  </si>
  <si>
    <t>Дорожное хозяйство (дорожные фонды)</t>
  </si>
  <si>
    <t xml:space="preserve"> 000 0409 0000000000 000</t>
  </si>
  <si>
    <t>Другие вопросы в области национальной экономики</t>
  </si>
  <si>
    <t xml:space="preserve"> 000 0412 0000000000 000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</si>
  <si>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</si>
  <si>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</si>
  <si>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</si>
  <si>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</si>
  <si>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>Коммунальное хозяйство</t>
  </si>
  <si>
    <t xml:space="preserve"> 000 0502 0000000000 000</t>
  </si>
  <si>
    <t>Благоустройство</t>
  </si>
  <si>
    <t xml:space="preserve"> 000 0503 0000000000 000</t>
  </si>
  <si>
    <t>Другие вопросы в области жилищно-коммунального хозяйства</t>
  </si>
  <si>
    <t xml:space="preserve"> 000 0505 0000000000 000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</si>
  <si>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</si>
  <si>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</si>
  <si>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</si>
  <si>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</si>
  <si>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>Общее образование</t>
  </si>
  <si>
    <t xml:space="preserve"> 000 0702 0000000000 000</t>
  </si>
  <si>
    <t>Дополнительное образование детей</t>
  </si>
  <si>
    <t xml:space="preserve"> 000 0703 0000000000 000</t>
  </si>
  <si>
    <t>Молодежная политика</t>
  </si>
  <si>
    <t xml:space="preserve"> 000 0707 0000000000 000</t>
  </si>
  <si>
    <t>Другие вопросы в области образования</t>
  </si>
  <si>
    <t xml:space="preserve"> 000 0709 0000000000 000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</si>
  <si>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</si>
  <si>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</si>
  <si>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</si>
  <si>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</si>
  <si>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>Другие вопросы в области культуры, кинематографии</t>
  </si>
  <si>
    <t xml:space="preserve"> 000 0804 0000000000 000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</si>
  <si>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</si>
  <si>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</si>
  <si>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</si>
  <si>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</si>
  <si>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>Социальное обеспечение населения</t>
  </si>
  <si>
    <t xml:space="preserve"> 000 1003 0000000000 000</t>
  </si>
  <si>
    <t>Охрана семьи и детства</t>
  </si>
  <si>
    <t xml:space="preserve"> 000 1004 0000000000 000</t>
  </si>
  <si>
    <t>ФИЗИЧЕСКАЯ КУЛЬТУРА И СПОРТ</t>
  </si>
  <si>
    <t xml:space="preserve"> 000 1100 0000000000 000</t>
  </si>
  <si>
    <t>Массовый спорт</t>
  </si>
  <si>
    <t xml:space="preserve"> 000 1102 0000000000 000</t>
  </si>
  <si>
    <t>Спорт высших достижений</t>
  </si>
  <si>
    <t xml:space="preserve"> 000 1103 0000000000 000</t>
  </si>
  <si>
    <t>СРЕДСТВА МАССОВОЙ ИНФОРМАЦИИ</t>
  </si>
  <si>
    <t xml:space="preserve"> 000 1200 0000000000 000</t>
  </si>
  <si>
    <t>Периодическая печать и издательства</t>
  </si>
  <si>
    <t xml:space="preserve"> 000 1202 0000000000 000</t>
  </si>
  <si>
    <t>МЕЖБЮДЖЕТНЫЕ ТРАНСФЕРТЫ ОБЩЕГО ХАРАКТЕРА БЮДЖЕТАМ БЮДЖЕТНОЙ СИСТЕМЫ РОССИЙСКОЙ ФЕДЕРАЦИИ</t>
  </si>
  <si>
    <t xml:space="preserve"> 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</si>
  <si>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</si>
  <si>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</si>
  <si>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>Результат исполнения бюджета (дефицит / профицит)</t>
  </si>
  <si>
    <t>2024</t>
  </si>
  <si>
    <t>6=5/4</t>
  </si>
  <si>
    <t>7=5/3</t>
  </si>
  <si>
    <t>Исполнение,%</t>
  </si>
  <si>
    <t>ДОХОДЫ БЮДЖЕТА - ВСЕГО</t>
  </si>
  <si>
    <t xml:space="preserve">                                                               2. Расходы бюджета</t>
  </si>
  <si>
    <t>Раздел (подраздел)                                            Код расхода по бюджетной классификации</t>
  </si>
  <si>
    <t>% Исполнения</t>
  </si>
  <si>
    <t>7=6/4</t>
  </si>
  <si>
    <t>8=6/5</t>
  </si>
  <si>
    <t>9=6/3</t>
  </si>
  <si>
    <t>Обеспечение проведения выборов и референдумов</t>
  </si>
  <si>
    <t xml:space="preserve"> 000 0107 0000000000 000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</si>
  <si>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</si>
  <si>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</si>
  <si>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</si>
  <si>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2025</t>
  </si>
  <si>
    <t xml:space="preserve">Утверждено Решением Думы Надеждинского МР от 23.12.2024 № 121 </t>
  </si>
  <si>
    <t>План по сводной бюджетной росписи, действующей на конец отчетного периода (по состоянию на 01.04.2025)</t>
  </si>
  <si>
    <t>Бюджет 2025</t>
  </si>
  <si>
    <t>Другие вопросы в области социальной политики</t>
  </si>
  <si>
    <t xml:space="preserve"> 000 1006 0000000000 000</t>
  </si>
  <si>
    <t xml:space="preserve"> 000 2022252600 0000 150</t>
  </si>
  <si>
    <t>Субсидии бюджетам на приведение в нормативное состояние автомобильных дорог регионального или межмуниципального, местного значения, в том числе улично-дорожной сети, на территориях отдельных субъектов Российской Федерации</t>
  </si>
  <si>
    <t xml:space="preserve">                                                                 1. Доходы бюджета</t>
  </si>
  <si>
    <t>Сведения об исполнении доходов бюджета Надеждинского муниципального района в разрезе классификации доходов бюджета за 1 квартал 2025 года по состоянию на 01.04.2025г.</t>
  </si>
  <si>
    <t xml:space="preserve">  ФАКТ  за 1 квартал 2024г.</t>
  </si>
  <si>
    <t xml:space="preserve">  ФАКТ  за 1 квартал 2025г.</t>
  </si>
  <si>
    <t xml:space="preserve">1 квартала 2025г. к Плану по Решению Думы НМР </t>
  </si>
  <si>
    <t>1 квартала 2025г. к 1 кварталу 2024г.</t>
  </si>
  <si>
    <t>Исполнено за 1 квартал 2024 года</t>
  </si>
  <si>
    <t xml:space="preserve"> Исполнено за 1 квартал 2025 года</t>
  </si>
  <si>
    <t>1 квартала 2025г. к Плану по сводной бюджетной росписи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</si>
</sst>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33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color rgb="FFFF0000"/>
      <name val="Calibri"/>
      <family val="2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name val="Arial"/>
      <family val="2"/>
      <charset val="204"/>
    </font>
    <font>
      <sz val="8"/>
      <color rgb="FFFF0000"/>
      <name val="Calibri"/>
      <family val="2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1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82">
    <xf numFmtId="0" fontId="0" fillId="0" borderId="0" xfId="0"/>
    <xf numFmtId="0" fontId="0" fillId="0" borderId="0" xfId="0" applyProtection="1">
      <protection locked="0"/>
    </xf>
    <xf numFmtId="0" fontId="5" fillId="0" borderId="1" xfId="7" applyNumberFormat="1" applyProtection="1"/>
    <xf numFmtId="0" fontId="7" fillId="0" borderId="1" xfId="19" applyNumberFormat="1" applyProtection="1"/>
    <xf numFmtId="0" fontId="17" fillId="0" borderId="1" xfId="19" applyNumberFormat="1" applyFont="1" applyProtection="1"/>
    <xf numFmtId="0" fontId="20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21" fillId="0" borderId="61" xfId="7" applyNumberFormat="1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18" fillId="0" borderId="1" xfId="1" applyNumberFormat="1" applyFont="1" applyProtection="1"/>
    <xf numFmtId="0" fontId="21" fillId="0" borderId="1" xfId="12" applyNumberFormat="1" applyFont="1" applyProtection="1">
      <alignment horizontal="left"/>
    </xf>
    <xf numFmtId="0" fontId="21" fillId="0" borderId="1" xfId="7" applyNumberFormat="1" applyFont="1" applyProtection="1"/>
    <xf numFmtId="0" fontId="22" fillId="0" borderId="0" xfId="0" applyFont="1" applyProtection="1">
      <protection locked="0"/>
    </xf>
    <xf numFmtId="165" fontId="23" fillId="0" borderId="60" xfId="0" applyNumberFormat="1" applyFont="1" applyBorder="1" applyProtection="1">
      <protection locked="0"/>
    </xf>
    <xf numFmtId="4" fontId="21" fillId="0" borderId="60" xfId="42" applyNumberFormat="1" applyFont="1" applyBorder="1" applyProtection="1">
      <alignment horizontal="right"/>
    </xf>
    <xf numFmtId="165" fontId="22" fillId="0" borderId="60" xfId="0" applyNumberFormat="1" applyFont="1" applyBorder="1" applyProtection="1">
      <protection locked="0"/>
    </xf>
    <xf numFmtId="0" fontId="22" fillId="0" borderId="62" xfId="0" applyFont="1" applyBorder="1" applyAlignment="1" applyProtection="1">
      <alignment horizontal="center" vertical="center"/>
      <protection locked="0"/>
    </xf>
    <xf numFmtId="165" fontId="23" fillId="0" borderId="66" xfId="0" applyNumberFormat="1" applyFont="1" applyBorder="1" applyProtection="1">
      <protection locked="0"/>
    </xf>
    <xf numFmtId="0" fontId="22" fillId="0" borderId="73" xfId="0" applyFont="1" applyBorder="1" applyProtection="1">
      <protection locked="0"/>
    </xf>
    <xf numFmtId="165" fontId="23" fillId="0" borderId="73" xfId="0" applyNumberFormat="1" applyFont="1" applyBorder="1" applyProtection="1">
      <protection locked="0"/>
    </xf>
    <xf numFmtId="165" fontId="22" fillId="0" borderId="73" xfId="0" applyNumberFormat="1" applyFont="1" applyBorder="1" applyProtection="1">
      <protection locked="0"/>
    </xf>
    <xf numFmtId="4" fontId="21" fillId="0" borderId="73" xfId="42" applyNumberFormat="1" applyFont="1" applyBorder="1" applyProtection="1">
      <alignment horizontal="right"/>
    </xf>
    <xf numFmtId="0" fontId="21" fillId="0" borderId="71" xfId="7" applyNumberFormat="1" applyFont="1" applyBorder="1" applyAlignment="1" applyProtection="1">
      <alignment horizontal="center" vertical="center" wrapText="1"/>
    </xf>
    <xf numFmtId="0" fontId="22" fillId="0" borderId="61" xfId="0" applyFont="1" applyBorder="1" applyAlignment="1" applyProtection="1">
      <alignment horizontal="center"/>
      <protection locked="0"/>
    </xf>
    <xf numFmtId="0" fontId="22" fillId="0" borderId="62" xfId="0" applyFont="1" applyBorder="1" applyAlignment="1" applyProtection="1">
      <alignment horizontal="center"/>
      <protection locked="0"/>
    </xf>
    <xf numFmtId="165" fontId="23" fillId="0" borderId="65" xfId="0" applyNumberFormat="1" applyFont="1" applyBorder="1" applyProtection="1">
      <protection locked="0"/>
    </xf>
    <xf numFmtId="0" fontId="7" fillId="0" borderId="80" xfId="46" applyNumberFormat="1" applyBorder="1" applyProtection="1">
      <alignment horizontal="left" wrapText="1" indent="1"/>
    </xf>
    <xf numFmtId="0" fontId="18" fillId="0" borderId="84" xfId="53" applyNumberFormat="1" applyFont="1" applyBorder="1" applyProtection="1">
      <alignment horizontal="left" wrapText="1" indent="2"/>
    </xf>
    <xf numFmtId="0" fontId="7" fillId="0" borderId="84" xfId="53" applyNumberFormat="1" applyBorder="1" applyProtection="1">
      <alignment horizontal="left" wrapText="1" indent="2"/>
    </xf>
    <xf numFmtId="0" fontId="7" fillId="0" borderId="85" xfId="53" applyNumberFormat="1" applyBorder="1" applyProtection="1">
      <alignment horizontal="left" wrapText="1" indent="2"/>
    </xf>
    <xf numFmtId="0" fontId="18" fillId="0" borderId="86" xfId="53" applyNumberFormat="1" applyFont="1" applyBorder="1" applyProtection="1">
      <alignment horizontal="left" wrapText="1" indent="2"/>
    </xf>
    <xf numFmtId="0" fontId="7" fillId="0" borderId="87" xfId="53" applyNumberFormat="1" applyBorder="1" applyProtection="1">
      <alignment horizontal="left" wrapText="1" indent="2"/>
    </xf>
    <xf numFmtId="165" fontId="22" fillId="0" borderId="68" xfId="0" applyNumberFormat="1" applyFont="1" applyBorder="1" applyProtection="1">
      <protection locked="0"/>
    </xf>
    <xf numFmtId="165" fontId="22" fillId="0" borderId="74" xfId="0" applyNumberFormat="1" applyFont="1" applyBorder="1" applyProtection="1">
      <protection locked="0"/>
    </xf>
    <xf numFmtId="0" fontId="7" fillId="0" borderId="1" xfId="72" applyNumberFormat="1" applyBorder="1" applyProtection="1"/>
    <xf numFmtId="0" fontId="1" fillId="0" borderId="63" xfId="74" applyNumberFormat="1" applyBorder="1" applyProtection="1">
      <alignment horizontal="left" wrapText="1"/>
    </xf>
    <xf numFmtId="4" fontId="7" fillId="0" borderId="16" xfId="42" applyNumberFormat="1" applyProtection="1">
      <alignment horizontal="right"/>
    </xf>
    <xf numFmtId="0" fontId="24" fillId="0" borderId="0" xfId="0" applyFont="1" applyProtection="1">
      <protection locked="0"/>
    </xf>
    <xf numFmtId="49" fontId="25" fillId="0" borderId="1" xfId="23" applyNumberFormat="1" applyFont="1" applyProtection="1"/>
    <xf numFmtId="49" fontId="22" fillId="0" borderId="1" xfId="23" applyNumberFormat="1" applyFont="1" applyProtection="1"/>
    <xf numFmtId="0" fontId="22" fillId="0" borderId="1" xfId="57" applyNumberFormat="1" applyFont="1" applyBorder="1" applyProtection="1"/>
    <xf numFmtId="0" fontId="22" fillId="0" borderId="1" xfId="5" applyNumberFormat="1" applyFont="1" applyProtection="1"/>
    <xf numFmtId="0" fontId="21" fillId="0" borderId="84" xfId="53" applyNumberFormat="1" applyFont="1" applyBorder="1" applyProtection="1">
      <alignment horizontal="left" wrapText="1" indent="2"/>
    </xf>
    <xf numFmtId="0" fontId="21" fillId="0" borderId="1" xfId="62" applyNumberFormat="1" applyFont="1" applyBorder="1" applyProtection="1">
      <alignment horizontal="left"/>
    </xf>
    <xf numFmtId="0" fontId="28" fillId="0" borderId="1" xfId="7" applyNumberFormat="1" applyFont="1" applyProtection="1"/>
    <xf numFmtId="0" fontId="21" fillId="0" borderId="1" xfId="73" applyNumberFormat="1" applyFont="1" applyBorder="1" applyProtection="1"/>
    <xf numFmtId="49" fontId="21" fillId="0" borderId="88" xfId="76" applyNumberFormat="1" applyFont="1" applyBorder="1" applyProtection="1">
      <alignment horizontal="center" wrapText="1"/>
    </xf>
    <xf numFmtId="0" fontId="29" fillId="0" borderId="0" xfId="0" applyFont="1"/>
    <xf numFmtId="0" fontId="30" fillId="0" borderId="82" xfId="0" applyFont="1" applyBorder="1" applyProtection="1">
      <protection locked="0"/>
    </xf>
    <xf numFmtId="0" fontId="30" fillId="0" borderId="83" xfId="0" applyFont="1" applyBorder="1" applyProtection="1">
      <protection locked="0"/>
    </xf>
    <xf numFmtId="0" fontId="30" fillId="0" borderId="1" xfId="0" applyFont="1" applyBorder="1" applyProtection="1">
      <protection locked="0"/>
    </xf>
    <xf numFmtId="0" fontId="30" fillId="0" borderId="61" xfId="0" applyFont="1" applyBorder="1" applyProtection="1">
      <protection locked="0"/>
    </xf>
    <xf numFmtId="0" fontId="30" fillId="0" borderId="62" xfId="0" applyFont="1" applyBorder="1" applyProtection="1">
      <protection locked="0"/>
    </xf>
    <xf numFmtId="0" fontId="22" fillId="0" borderId="0" xfId="0" applyFont="1"/>
    <xf numFmtId="0" fontId="30" fillId="0" borderId="0" xfId="0" applyFont="1"/>
    <xf numFmtId="0" fontId="22" fillId="0" borderId="1" xfId="62" applyNumberFormat="1" applyFont="1" applyBorder="1" applyProtection="1">
      <alignment horizontal="left"/>
    </xf>
    <xf numFmtId="49" fontId="22" fillId="0" borderId="1" xfId="63" applyNumberFormat="1" applyFont="1" applyBorder="1" applyProtection="1"/>
    <xf numFmtId="0" fontId="22" fillId="0" borderId="1" xfId="19" applyNumberFormat="1" applyFont="1" applyProtection="1"/>
    <xf numFmtId="49" fontId="22" fillId="0" borderId="79" xfId="37" applyNumberFormat="1" applyFont="1" applyBorder="1" applyProtection="1">
      <alignment horizontal="center" vertical="center" wrapText="1"/>
    </xf>
    <xf numFmtId="4" fontId="22" fillId="0" borderId="16" xfId="42" applyNumberFormat="1" applyFont="1" applyBorder="1" applyProtection="1">
      <alignment horizontal="right"/>
    </xf>
    <xf numFmtId="4" fontId="22" fillId="0" borderId="81" xfId="42" applyNumberFormat="1" applyFont="1" applyBorder="1" applyProtection="1">
      <alignment horizontal="right"/>
    </xf>
    <xf numFmtId="0" fontId="22" fillId="0" borderId="1" xfId="73" applyNumberFormat="1" applyFont="1" applyBorder="1" applyProtection="1"/>
    <xf numFmtId="0" fontId="25" fillId="0" borderId="1" xfId="62" applyNumberFormat="1" applyFont="1" applyBorder="1" applyProtection="1">
      <alignment horizontal="left"/>
    </xf>
    <xf numFmtId="0" fontId="25" fillId="0" borderId="0" xfId="0" applyFont="1"/>
    <xf numFmtId="0" fontId="31" fillId="0" borderId="0" xfId="0" applyFont="1"/>
    <xf numFmtId="0" fontId="18" fillId="0" borderId="90" xfId="65" applyNumberFormat="1" applyFont="1" applyBorder="1" applyProtection="1">
      <alignment horizontal="left" wrapText="1"/>
    </xf>
    <xf numFmtId="49" fontId="22" fillId="0" borderId="78" xfId="38" applyNumberFormat="1" applyFont="1" applyBorder="1" applyProtection="1">
      <alignment horizontal="center" vertical="center" wrapText="1"/>
    </xf>
    <xf numFmtId="4" fontId="22" fillId="0" borderId="93" xfId="42" applyNumberFormat="1" applyFont="1" applyBorder="1" applyProtection="1">
      <alignment horizontal="right"/>
    </xf>
    <xf numFmtId="165" fontId="18" fillId="0" borderId="64" xfId="7" applyNumberFormat="1" applyFont="1" applyBorder="1" applyProtection="1"/>
    <xf numFmtId="0" fontId="21" fillId="0" borderId="89" xfId="7" applyNumberFormat="1" applyFont="1" applyBorder="1" applyProtection="1"/>
    <xf numFmtId="165" fontId="18" fillId="0" borderId="72" xfId="7" applyNumberFormat="1" applyFont="1" applyBorder="1" applyProtection="1"/>
    <xf numFmtId="165" fontId="21" fillId="0" borderId="72" xfId="7" applyNumberFormat="1" applyFont="1" applyBorder="1" applyProtection="1"/>
    <xf numFmtId="4" fontId="21" fillId="0" borderId="72" xfId="42" applyNumberFormat="1" applyFont="1" applyBorder="1" applyProtection="1">
      <alignment horizontal="right"/>
    </xf>
    <xf numFmtId="165" fontId="21" fillId="0" borderId="67" xfId="7" applyNumberFormat="1" applyFont="1" applyBorder="1" applyProtection="1"/>
    <xf numFmtId="0" fontId="21" fillId="0" borderId="71" xfId="7" applyNumberFormat="1" applyFont="1" applyBorder="1" applyProtection="1"/>
    <xf numFmtId="4" fontId="22" fillId="0" borderId="78" xfId="77" applyNumberFormat="1" applyFont="1" applyBorder="1" applyProtection="1">
      <alignment horizontal="right"/>
    </xf>
    <xf numFmtId="4" fontId="22" fillId="0" borderId="79" xfId="77" applyNumberFormat="1" applyFont="1" applyBorder="1" applyProtection="1">
      <alignment horizontal="right"/>
    </xf>
    <xf numFmtId="49" fontId="22" fillId="0" borderId="78" xfId="35" applyNumberFormat="1" applyFont="1" applyFill="1" applyBorder="1" applyProtection="1">
      <alignment horizontal="center" vertical="center" wrapText="1"/>
    </xf>
    <xf numFmtId="4" fontId="22" fillId="0" borderId="16" xfId="42" applyNumberFormat="1" applyFont="1" applyFill="1" applyBorder="1" applyProtection="1">
      <alignment horizontal="right"/>
    </xf>
    <xf numFmtId="0" fontId="22" fillId="0" borderId="1" xfId="73" applyNumberFormat="1" applyFont="1" applyFill="1" applyBorder="1" applyProtection="1"/>
    <xf numFmtId="0" fontId="26" fillId="0" borderId="1" xfId="59" applyNumberFormat="1" applyFont="1" applyFill="1" applyBorder="1" applyProtection="1"/>
    <xf numFmtId="0" fontId="27" fillId="0" borderId="1" xfId="59" applyNumberFormat="1" applyFont="1" applyFill="1" applyBorder="1" applyProtection="1"/>
    <xf numFmtId="0" fontId="24" fillId="0" borderId="0" xfId="0" applyFont="1" applyFill="1" applyProtection="1">
      <protection locked="0"/>
    </xf>
    <xf numFmtId="0" fontId="20" fillId="0" borderId="0" xfId="0" applyFont="1" applyFill="1" applyProtection="1">
      <protection locked="0"/>
    </xf>
    <xf numFmtId="0" fontId="21" fillId="0" borderId="71" xfId="7" applyNumberFormat="1" applyFont="1" applyBorder="1" applyAlignment="1" applyProtection="1">
      <alignment horizontal="center"/>
    </xf>
    <xf numFmtId="49" fontId="22" fillId="0" borderId="79" xfId="38" applyNumberFormat="1" applyFont="1" applyBorder="1" applyProtection="1">
      <alignment horizontal="center" vertical="center" wrapText="1"/>
    </xf>
    <xf numFmtId="4" fontId="23" fillId="0" borderId="74" xfId="42" applyNumberFormat="1" applyFont="1" applyBorder="1" applyProtection="1">
      <alignment horizontal="right"/>
    </xf>
    <xf numFmtId="0" fontId="22" fillId="0" borderId="1" xfId="7" applyNumberFormat="1" applyFont="1" applyProtection="1"/>
    <xf numFmtId="0" fontId="0" fillId="0" borderId="0" xfId="0" applyFont="1" applyProtection="1">
      <protection locked="0"/>
    </xf>
    <xf numFmtId="49" fontId="22" fillId="0" borderId="69" xfId="37" applyNumberFormat="1" applyFont="1" applyFill="1" applyBorder="1" applyProtection="1">
      <alignment horizontal="center" vertical="center" wrapText="1"/>
    </xf>
    <xf numFmtId="4" fontId="18" fillId="0" borderId="16" xfId="42" applyNumberFormat="1" applyFont="1" applyBorder="1" applyProtection="1">
      <alignment horizontal="right"/>
    </xf>
    <xf numFmtId="4" fontId="7" fillId="0" borderId="16" xfId="42" applyNumberFormat="1" applyBorder="1" applyProtection="1">
      <alignment horizontal="right"/>
    </xf>
    <xf numFmtId="4" fontId="7" fillId="0" borderId="93" xfId="42" applyNumberFormat="1" applyBorder="1" applyProtection="1">
      <alignment horizontal="right"/>
    </xf>
    <xf numFmtId="49" fontId="22" fillId="0" borderId="63" xfId="35" applyNumberFormat="1" applyFont="1" applyBorder="1" applyProtection="1">
      <alignment horizontal="center" vertical="center" wrapText="1"/>
    </xf>
    <xf numFmtId="49" fontId="7" fillId="0" borderId="63" xfId="35" applyNumberFormat="1" applyBorder="1" applyProtection="1">
      <alignment horizontal="center" vertical="center" wrapText="1"/>
    </xf>
    <xf numFmtId="49" fontId="18" fillId="0" borderId="94" xfId="66" applyNumberFormat="1" applyFont="1" applyBorder="1" applyProtection="1">
      <alignment horizontal="center" wrapText="1"/>
    </xf>
    <xf numFmtId="49" fontId="18" fillId="0" borderId="17" xfId="55" applyNumberFormat="1" applyFont="1" applyBorder="1" applyProtection="1">
      <alignment horizontal="center"/>
    </xf>
    <xf numFmtId="4" fontId="18" fillId="0" borderId="18" xfId="42" applyNumberFormat="1" applyFont="1" applyBorder="1" applyProtection="1">
      <alignment horizontal="right"/>
    </xf>
    <xf numFmtId="49" fontId="18" fillId="0" borderId="60" xfId="55" applyNumberFormat="1" applyFont="1" applyBorder="1" applyProtection="1">
      <alignment horizontal="center"/>
    </xf>
    <xf numFmtId="4" fontId="22" fillId="0" borderId="17" xfId="42" applyNumberFormat="1" applyFont="1" applyBorder="1" applyProtection="1">
      <alignment horizontal="right"/>
    </xf>
    <xf numFmtId="49" fontId="22" fillId="0" borderId="86" xfId="55" applyNumberFormat="1" applyFont="1" applyBorder="1" applyProtection="1">
      <alignment horizontal="center"/>
    </xf>
    <xf numFmtId="49" fontId="21" fillId="0" borderId="88" xfId="35" applyNumberFormat="1" applyFont="1" applyBorder="1" applyProtection="1">
      <alignment horizontal="center" vertical="center" wrapText="1"/>
    </xf>
    <xf numFmtId="49" fontId="21" fillId="0" borderId="100" xfId="55" applyNumberFormat="1" applyFont="1" applyBorder="1" applyProtection="1">
      <alignment horizontal="center"/>
    </xf>
    <xf numFmtId="49" fontId="18" fillId="0" borderId="100" xfId="55" applyNumberFormat="1" applyFont="1" applyBorder="1" applyProtection="1">
      <alignment horizontal="center"/>
    </xf>
    <xf numFmtId="49" fontId="21" fillId="0" borderId="95" xfId="55" applyNumberFormat="1" applyFont="1" applyBorder="1" applyProtection="1">
      <alignment horizontal="center"/>
    </xf>
    <xf numFmtId="49" fontId="18" fillId="0" borderId="97" xfId="55" applyNumberFormat="1" applyFont="1" applyBorder="1" applyProtection="1">
      <alignment horizontal="center"/>
    </xf>
    <xf numFmtId="4" fontId="18" fillId="0" borderId="101" xfId="42" applyNumberFormat="1" applyFont="1" applyBorder="1" applyProtection="1">
      <alignment horizontal="right"/>
    </xf>
    <xf numFmtId="4" fontId="22" fillId="0" borderId="17" xfId="42" applyNumberFormat="1" applyFont="1" applyFill="1" applyBorder="1" applyProtection="1">
      <alignment horizontal="right"/>
    </xf>
    <xf numFmtId="4" fontId="18" fillId="0" borderId="17" xfId="42" applyNumberFormat="1" applyFont="1" applyBorder="1" applyProtection="1">
      <alignment horizontal="right"/>
    </xf>
    <xf numFmtId="4" fontId="7" fillId="0" borderId="17" xfId="42" applyNumberFormat="1" applyBorder="1" applyProtection="1">
      <alignment horizontal="right"/>
    </xf>
    <xf numFmtId="4" fontId="22" fillId="0" borderId="98" xfId="42" applyNumberFormat="1" applyFont="1" applyFill="1" applyBorder="1" applyProtection="1">
      <alignment horizontal="right"/>
    </xf>
    <xf numFmtId="4" fontId="18" fillId="0" borderId="84" xfId="42" applyNumberFormat="1" applyFont="1" applyBorder="1" applyProtection="1">
      <alignment horizontal="right"/>
    </xf>
    <xf numFmtId="4" fontId="7" fillId="0" borderId="84" xfId="42" applyNumberFormat="1" applyBorder="1" applyProtection="1">
      <alignment horizontal="right"/>
    </xf>
    <xf numFmtId="4" fontId="22" fillId="0" borderId="84" xfId="42" applyNumberFormat="1" applyFont="1" applyBorder="1" applyProtection="1">
      <alignment horizontal="right"/>
    </xf>
    <xf numFmtId="4" fontId="22" fillId="0" borderId="86" xfId="42" applyNumberFormat="1" applyFont="1" applyBorder="1" applyProtection="1">
      <alignment horizontal="right"/>
    </xf>
    <xf numFmtId="4" fontId="7" fillId="0" borderId="92" xfId="42" applyNumberFormat="1" applyBorder="1" applyProtection="1">
      <alignment horizontal="right"/>
    </xf>
    <xf numFmtId="4" fontId="22" fillId="0" borderId="96" xfId="77" applyNumberFormat="1" applyFont="1" applyFill="1" applyBorder="1" applyProtection="1">
      <alignment horizontal="right"/>
    </xf>
    <xf numFmtId="4" fontId="22" fillId="0" borderId="63" xfId="77" applyNumberFormat="1" applyFont="1" applyBorder="1" applyProtection="1">
      <alignment horizontal="right"/>
    </xf>
    <xf numFmtId="4" fontId="23" fillId="0" borderId="99" xfId="67" applyNumberFormat="1" applyFont="1" applyBorder="1" applyProtection="1">
      <alignment horizontal="right"/>
    </xf>
    <xf numFmtId="4" fontId="23" fillId="0" borderId="102" xfId="67" applyNumberFormat="1" applyFont="1" applyBorder="1" applyProtection="1">
      <alignment horizontal="right"/>
    </xf>
    <xf numFmtId="4" fontId="23" fillId="0" borderId="103" xfId="67" applyNumberFormat="1" applyFont="1" applyBorder="1" applyProtection="1">
      <alignment horizontal="right"/>
    </xf>
    <xf numFmtId="4" fontId="23" fillId="0" borderId="101" xfId="67" applyNumberFormat="1" applyFont="1" applyBorder="1" applyProtection="1">
      <alignment horizontal="right"/>
    </xf>
    <xf numFmtId="49" fontId="22" fillId="0" borderId="77" xfId="35" applyNumberFormat="1" applyFont="1" applyFill="1" applyBorder="1" applyProtection="1">
      <alignment horizontal="center" vertical="center" wrapText="1"/>
    </xf>
    <xf numFmtId="4" fontId="23" fillId="0" borderId="60" xfId="42" applyNumberFormat="1" applyFont="1" applyBorder="1" applyProtection="1">
      <alignment horizontal="right"/>
    </xf>
    <xf numFmtId="165" fontId="23" fillId="0" borderId="60" xfId="7" applyNumberFormat="1" applyFont="1" applyBorder="1" applyProtection="1"/>
    <xf numFmtId="49" fontId="22" fillId="0" borderId="60" xfId="48" applyNumberFormat="1" applyFont="1" applyBorder="1" applyProtection="1">
      <alignment horizontal="center"/>
    </xf>
    <xf numFmtId="49" fontId="23" fillId="0" borderId="60" xfId="48" applyNumberFormat="1" applyFont="1" applyFill="1" applyBorder="1" applyProtection="1">
      <alignment horizontal="center"/>
    </xf>
    <xf numFmtId="49" fontId="23" fillId="0" borderId="60" xfId="48" applyNumberFormat="1" applyFont="1" applyBorder="1" applyProtection="1">
      <alignment horizontal="center"/>
    </xf>
    <xf numFmtId="0" fontId="22" fillId="0" borderId="60" xfId="7" applyNumberFormat="1" applyFont="1" applyBorder="1" applyProtection="1"/>
    <xf numFmtId="49" fontId="23" fillId="0" borderId="60" xfId="55" applyNumberFormat="1" applyFont="1" applyBorder="1" applyProtection="1">
      <alignment horizontal="center"/>
    </xf>
    <xf numFmtId="49" fontId="22" fillId="0" borderId="60" xfId="55" applyNumberFormat="1" applyFont="1" applyBorder="1" applyProtection="1">
      <alignment horizontal="center"/>
    </xf>
    <xf numFmtId="4" fontId="22" fillId="0" borderId="60" xfId="42" applyNumberFormat="1" applyFont="1" applyBorder="1" applyProtection="1">
      <alignment horizontal="right"/>
    </xf>
    <xf numFmtId="165" fontId="22" fillId="0" borderId="60" xfId="7" applyNumberFormat="1" applyFont="1" applyBorder="1" applyProtection="1"/>
    <xf numFmtId="165" fontId="22" fillId="0" borderId="60" xfId="7" applyNumberFormat="1" applyFont="1" applyBorder="1" applyAlignment="1" applyProtection="1">
      <alignment horizontal="right"/>
    </xf>
    <xf numFmtId="49" fontId="22" fillId="0" borderId="60" xfId="55" applyNumberFormat="1" applyFont="1" applyFill="1" applyBorder="1" applyProtection="1">
      <alignment horizontal="center"/>
    </xf>
    <xf numFmtId="4" fontId="22" fillId="0" borderId="60" xfId="42" applyNumberFormat="1" applyFont="1" applyFill="1" applyBorder="1" applyProtection="1">
      <alignment horizontal="right"/>
    </xf>
    <xf numFmtId="4" fontId="23" fillId="0" borderId="60" xfId="42" applyNumberFormat="1" applyFont="1" applyFill="1" applyBorder="1" applyProtection="1">
      <alignment horizontal="right"/>
    </xf>
    <xf numFmtId="165" fontId="23" fillId="0" borderId="60" xfId="7" applyNumberFormat="1" applyFont="1" applyBorder="1" applyAlignment="1" applyProtection="1">
      <alignment horizontal="right"/>
    </xf>
    <xf numFmtId="0" fontId="22" fillId="0" borderId="72" xfId="46" applyNumberFormat="1" applyFont="1" applyBorder="1" applyProtection="1">
      <alignment horizontal="left" wrapText="1" indent="1"/>
    </xf>
    <xf numFmtId="0" fontId="23" fillId="0" borderId="72" xfId="53" applyNumberFormat="1" applyFont="1" applyBorder="1" applyProtection="1">
      <alignment horizontal="left" wrapText="1" indent="2"/>
    </xf>
    <xf numFmtId="0" fontId="22" fillId="0" borderId="72" xfId="53" applyNumberFormat="1" applyFont="1" applyBorder="1" applyProtection="1">
      <alignment horizontal="left" wrapText="1" indent="2"/>
    </xf>
    <xf numFmtId="165" fontId="22" fillId="0" borderId="73" xfId="0" applyNumberFormat="1" applyFont="1" applyBorder="1" applyAlignment="1" applyProtection="1">
      <alignment horizontal="right"/>
      <protection locked="0"/>
    </xf>
    <xf numFmtId="0" fontId="22" fillId="0" borderId="72" xfId="53" applyNumberFormat="1" applyFont="1" applyFill="1" applyBorder="1" applyProtection="1">
      <alignment horizontal="left" wrapText="1" indent="2"/>
    </xf>
    <xf numFmtId="165" fontId="23" fillId="0" borderId="73" xfId="0" applyNumberFormat="1" applyFont="1" applyBorder="1" applyAlignment="1" applyProtection="1">
      <alignment horizontal="right"/>
      <protection locked="0"/>
    </xf>
    <xf numFmtId="0" fontId="23" fillId="0" borderId="67" xfId="53" applyNumberFormat="1" applyFont="1" applyBorder="1" applyProtection="1">
      <alignment horizontal="left" wrapText="1" indent="2"/>
    </xf>
    <xf numFmtId="49" fontId="23" fillId="0" borderId="68" xfId="55" applyNumberFormat="1" applyFont="1" applyBorder="1" applyProtection="1">
      <alignment horizontal="center"/>
    </xf>
    <xf numFmtId="4" fontId="23" fillId="0" borderId="68" xfId="42" applyNumberFormat="1" applyFont="1" applyBorder="1" applyProtection="1">
      <alignment horizontal="right"/>
    </xf>
    <xf numFmtId="4" fontId="23" fillId="0" borderId="68" xfId="42" applyNumberFormat="1" applyFont="1" applyFill="1" applyBorder="1" applyProtection="1">
      <alignment horizontal="right"/>
    </xf>
    <xf numFmtId="0" fontId="23" fillId="0" borderId="107" xfId="39" applyNumberFormat="1" applyFont="1" applyBorder="1" applyProtection="1">
      <alignment horizontal="left" wrapText="1"/>
    </xf>
    <xf numFmtId="49" fontId="23" fillId="0" borderId="103" xfId="41" applyNumberFormat="1" applyFont="1" applyBorder="1" applyProtection="1">
      <alignment horizontal="center"/>
    </xf>
    <xf numFmtId="4" fontId="23" fillId="0" borderId="103" xfId="42" applyNumberFormat="1" applyFont="1" applyBorder="1" applyProtection="1">
      <alignment horizontal="right"/>
    </xf>
    <xf numFmtId="165" fontId="23" fillId="0" borderId="103" xfId="7" applyNumberFormat="1" applyFont="1" applyBorder="1" applyProtection="1"/>
    <xf numFmtId="165" fontId="23" fillId="0" borderId="108" xfId="0" applyNumberFormat="1" applyFont="1" applyBorder="1" applyProtection="1">
      <protection locked="0"/>
    </xf>
    <xf numFmtId="49" fontId="22" fillId="0" borderId="69" xfId="35" applyNumberFormat="1" applyFont="1" applyBorder="1" applyProtection="1">
      <alignment horizontal="center" vertical="center" wrapText="1"/>
    </xf>
    <xf numFmtId="49" fontId="22" fillId="0" borderId="61" xfId="35" applyNumberFormat="1" applyFont="1" applyBorder="1" applyProtection="1">
      <alignment horizontal="center" vertical="center" wrapText="1"/>
    </xf>
    <xf numFmtId="49" fontId="22" fillId="0" borderId="61" xfId="38" applyNumberFormat="1" applyFont="1" applyFill="1" applyBorder="1" applyProtection="1">
      <alignment horizontal="center" vertical="center" wrapText="1"/>
    </xf>
    <xf numFmtId="0" fontId="22" fillId="0" borderId="61" xfId="7" applyNumberFormat="1" applyFont="1" applyBorder="1" applyAlignment="1" applyProtection="1">
      <alignment horizontal="center" vertical="center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49" fontId="22" fillId="0" borderId="69" xfId="35" applyNumberFormat="1" applyFont="1" applyFill="1" applyBorder="1" applyAlignment="1" applyProtection="1">
      <alignment horizontal="center" vertical="center" wrapText="1"/>
    </xf>
    <xf numFmtId="0" fontId="22" fillId="0" borderId="105" xfId="7" applyNumberFormat="1" applyFont="1" applyBorder="1" applyAlignment="1" applyProtection="1">
      <alignment horizontal="center" vertical="center" wrapText="1"/>
    </xf>
    <xf numFmtId="49" fontId="22" fillId="0" borderId="109" xfId="37" applyNumberFormat="1" applyFont="1" applyFill="1" applyBorder="1" applyProtection="1">
      <alignment horizontal="center" vertical="center" wrapText="1"/>
    </xf>
    <xf numFmtId="49" fontId="22" fillId="0" borderId="110" xfId="37" applyNumberFormat="1" applyFont="1" applyFill="1" applyBorder="1" applyProtection="1">
      <alignment horizontal="center" vertical="center" wrapText="1"/>
    </xf>
    <xf numFmtId="49" fontId="22" fillId="0" borderId="111" xfId="37" applyNumberFormat="1" applyFont="1" applyFill="1" applyBorder="1" applyProtection="1">
      <alignment horizontal="center" vertical="center" wrapText="1"/>
    </xf>
    <xf numFmtId="49" fontId="22" fillId="0" borderId="70" xfId="35" applyNumberFormat="1" applyFont="1" applyBorder="1" applyProtection="1">
      <alignment horizontal="center" vertical="center" wrapText="1"/>
    </xf>
    <xf numFmtId="49" fontId="22" fillId="0" borderId="106" xfId="35" applyNumberFormat="1" applyFont="1" applyBorder="1" applyProtection="1">
      <alignment horizontal="center" vertical="center" wrapText="1"/>
    </xf>
    <xf numFmtId="49" fontId="22" fillId="0" borderId="61" xfId="35" applyNumberFormat="1" applyFont="1" applyFill="1" applyBorder="1" applyAlignment="1" applyProtection="1">
      <alignment horizontal="center" vertical="center" wrapText="1"/>
    </xf>
    <xf numFmtId="0" fontId="22" fillId="0" borderId="62" xfId="0" applyFont="1" applyFill="1" applyBorder="1" applyAlignment="1">
      <alignment horizontal="center" vertical="center" wrapText="1"/>
    </xf>
    <xf numFmtId="0" fontId="22" fillId="0" borderId="71" xfId="7" applyNumberFormat="1" applyFont="1" applyBorder="1" applyAlignment="1" applyProtection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32" fillId="0" borderId="1" xfId="1" applyNumberFormat="1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49" fontId="7" fillId="0" borderId="94" xfId="35" applyNumberFormat="1" applyBorder="1" applyProtection="1">
      <alignment horizontal="center" vertical="center" wrapText="1"/>
    </xf>
    <xf numFmtId="49" fontId="7" fillId="0" borderId="95" xfId="35" applyBorder="1">
      <alignment horizontal="center" vertical="center" wrapText="1"/>
    </xf>
    <xf numFmtId="49" fontId="21" fillId="0" borderId="91" xfId="35" applyNumberFormat="1" applyFont="1" applyBorder="1" applyProtection="1">
      <alignment horizontal="center" vertical="center" wrapText="1"/>
    </xf>
    <xf numFmtId="49" fontId="21" fillId="0" borderId="92" xfId="35" applyFont="1" applyBorder="1">
      <alignment horizontal="center" vertical="center" wrapText="1"/>
    </xf>
    <xf numFmtId="49" fontId="22" fillId="0" borderId="75" xfId="35" applyNumberFormat="1" applyFont="1" applyBorder="1" applyAlignment="1" applyProtection="1">
      <alignment horizontal="center" vertical="center" wrapText="1"/>
    </xf>
    <xf numFmtId="0" fontId="22" fillId="0" borderId="76" xfId="0" applyFont="1" applyBorder="1" applyAlignment="1">
      <alignment horizontal="center" vertical="center" wrapText="1"/>
    </xf>
    <xf numFmtId="49" fontId="22" fillId="0" borderId="69" xfId="35" applyNumberFormat="1" applyFont="1" applyBorder="1" applyAlignment="1" applyProtection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1" fillId="0" borderId="71" xfId="7" applyNumberFormat="1" applyFont="1" applyBorder="1" applyAlignment="1" applyProtection="1">
      <alignment horizontal="center" vertical="justify" wrapText="1"/>
    </xf>
    <xf numFmtId="0" fontId="22" fillId="0" borderId="61" xfId="0" applyFont="1" applyBorder="1" applyAlignment="1">
      <alignment horizontal="center" vertical="justify" wrapText="1"/>
    </xf>
    <xf numFmtId="0" fontId="22" fillId="0" borderId="62" xfId="0" applyFont="1" applyBorder="1" applyAlignment="1">
      <alignment horizontal="center" vertical="justify" wrapText="1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8"/>
  <sheetViews>
    <sheetView tabSelected="1" zoomScale="136" zoomScaleNormal="136" zoomScaleSheetLayoutView="70" zoomScalePageLayoutView="70" workbookViewId="0">
      <selection activeCell="C9" sqref="C9"/>
    </sheetView>
  </sheetViews>
  <sheetFormatPr defaultColWidth="8.5703125" defaultRowHeight="15" x14ac:dyDescent="0.25"/>
  <cols>
    <col min="1" max="1" width="63.5703125" style="1" customWidth="1"/>
    <col min="2" max="2" width="20.85546875" style="5" customWidth="1"/>
    <col min="3" max="3" width="14" style="37" customWidth="1"/>
    <col min="4" max="4" width="17.5703125" style="5" customWidth="1"/>
    <col min="5" max="5" width="13.7109375" style="5" customWidth="1"/>
    <col min="6" max="6" width="13.28515625" style="1" customWidth="1"/>
    <col min="7" max="7" width="12" style="1" customWidth="1"/>
    <col min="8" max="16384" width="8.5703125" style="1"/>
  </cols>
  <sheetData>
    <row r="2" spans="1:7" x14ac:dyDescent="0.25">
      <c r="A2" s="169" t="s">
        <v>206</v>
      </c>
      <c r="B2" s="170"/>
      <c r="C2" s="170"/>
      <c r="D2" s="170"/>
      <c r="E2" s="170"/>
      <c r="F2" s="170"/>
      <c r="G2" s="170"/>
    </row>
    <row r="3" spans="1:7" x14ac:dyDescent="0.25">
      <c r="A3" s="170"/>
      <c r="B3" s="170"/>
      <c r="C3" s="170"/>
      <c r="D3" s="170"/>
      <c r="E3" s="170"/>
      <c r="F3" s="170"/>
      <c r="G3" s="170"/>
    </row>
    <row r="4" spans="1:7" ht="24.75" customHeight="1" thickBot="1" x14ac:dyDescent="0.3">
      <c r="A4" s="9" t="s">
        <v>205</v>
      </c>
      <c r="B4" s="10"/>
      <c r="C4" s="38"/>
      <c r="D4" s="39"/>
      <c r="E4" s="41"/>
      <c r="F4" s="11"/>
      <c r="G4" s="12"/>
    </row>
    <row r="5" spans="1:7" ht="16.5" customHeight="1" thickBot="1" x14ac:dyDescent="0.3">
      <c r="A5" s="163" t="s">
        <v>0</v>
      </c>
      <c r="B5" s="163" t="s">
        <v>1</v>
      </c>
      <c r="C5" s="158" t="s">
        <v>181</v>
      </c>
      <c r="D5" s="165" t="s">
        <v>197</v>
      </c>
      <c r="E5" s="166"/>
      <c r="F5" s="167" t="s">
        <v>184</v>
      </c>
      <c r="G5" s="168"/>
    </row>
    <row r="6" spans="1:7" ht="69" customHeight="1" thickBot="1" x14ac:dyDescent="0.3">
      <c r="A6" s="164"/>
      <c r="B6" s="164"/>
      <c r="C6" s="160" t="s">
        <v>207</v>
      </c>
      <c r="D6" s="161" t="s">
        <v>198</v>
      </c>
      <c r="E6" s="162" t="s">
        <v>208</v>
      </c>
      <c r="F6" s="159" t="s">
        <v>209</v>
      </c>
      <c r="G6" s="157" t="s">
        <v>210</v>
      </c>
    </row>
    <row r="7" spans="1:7" ht="11.45" customHeight="1" thickBot="1" x14ac:dyDescent="0.3">
      <c r="A7" s="153" t="s">
        <v>3</v>
      </c>
      <c r="B7" s="154" t="s">
        <v>4</v>
      </c>
      <c r="C7" s="155" t="s">
        <v>5</v>
      </c>
      <c r="D7" s="155" t="s">
        <v>6</v>
      </c>
      <c r="E7" s="155" t="s">
        <v>7</v>
      </c>
      <c r="F7" s="156" t="s">
        <v>182</v>
      </c>
      <c r="G7" s="16" t="s">
        <v>183</v>
      </c>
    </row>
    <row r="8" spans="1:7" s="6" customFormat="1" ht="21.75" customHeight="1" x14ac:dyDescent="0.25">
      <c r="A8" s="148" t="s">
        <v>185</v>
      </c>
      <c r="B8" s="149" t="s">
        <v>9</v>
      </c>
      <c r="C8" s="150">
        <v>441535194.91000003</v>
      </c>
      <c r="D8" s="150">
        <v>3096424022.6999998</v>
      </c>
      <c r="E8" s="150">
        <v>1073441438.74</v>
      </c>
      <c r="F8" s="151">
        <f>E8/D8*100</f>
        <v>34.667133146835219</v>
      </c>
      <c r="G8" s="152">
        <f>E8/C8*100</f>
        <v>243.11571333714497</v>
      </c>
    </row>
    <row r="9" spans="1:7" ht="15" customHeight="1" x14ac:dyDescent="0.25">
      <c r="A9" s="138" t="s">
        <v>11</v>
      </c>
      <c r="B9" s="125"/>
      <c r="C9" s="126"/>
      <c r="D9" s="126"/>
      <c r="E9" s="127"/>
      <c r="F9" s="128"/>
      <c r="G9" s="18"/>
    </row>
    <row r="10" spans="1:7" s="6" customFormat="1" x14ac:dyDescent="0.25">
      <c r="A10" s="139" t="s">
        <v>12</v>
      </c>
      <c r="B10" s="129" t="s">
        <v>13</v>
      </c>
      <c r="C10" s="123">
        <v>213148033.47999999</v>
      </c>
      <c r="D10" s="123">
        <v>1297402724</v>
      </c>
      <c r="E10" s="123">
        <v>712538125.82000005</v>
      </c>
      <c r="F10" s="124">
        <f t="shared" ref="F10:F12" si="0">E10/D10*100</f>
        <v>54.920350685189412</v>
      </c>
      <c r="G10" s="19">
        <f t="shared" ref="G10:G12" si="1">E10/C10*100</f>
        <v>334.29261072064202</v>
      </c>
    </row>
    <row r="11" spans="1:7" s="6" customFormat="1" x14ac:dyDescent="0.25">
      <c r="A11" s="139" t="s">
        <v>14</v>
      </c>
      <c r="B11" s="129" t="s">
        <v>15</v>
      </c>
      <c r="C11" s="123">
        <v>159183166.77000001</v>
      </c>
      <c r="D11" s="123">
        <v>1079821881</v>
      </c>
      <c r="E11" s="123">
        <v>207017400.41999999</v>
      </c>
      <c r="F11" s="124">
        <f t="shared" si="0"/>
        <v>19.171439666353642</v>
      </c>
      <c r="G11" s="19">
        <f t="shared" si="1"/>
        <v>130.04980653457821</v>
      </c>
    </row>
    <row r="12" spans="1:7" s="88" customFormat="1" x14ac:dyDescent="0.25">
      <c r="A12" s="140" t="s">
        <v>16</v>
      </c>
      <c r="B12" s="130" t="s">
        <v>17</v>
      </c>
      <c r="C12" s="131">
        <v>159183166.77000001</v>
      </c>
      <c r="D12" s="131">
        <v>1079821881</v>
      </c>
      <c r="E12" s="131">
        <v>207017400.41999999</v>
      </c>
      <c r="F12" s="132">
        <f t="shared" si="0"/>
        <v>19.171439666353642</v>
      </c>
      <c r="G12" s="20">
        <f t="shared" si="1"/>
        <v>130.04980653457821</v>
      </c>
    </row>
    <row r="13" spans="1:7" s="6" customFormat="1" ht="23.25" x14ac:dyDescent="0.25">
      <c r="A13" s="139" t="s">
        <v>18</v>
      </c>
      <c r="B13" s="129" t="s">
        <v>19</v>
      </c>
      <c r="C13" s="123">
        <v>7986945.8200000003</v>
      </c>
      <c r="D13" s="123">
        <v>36227000</v>
      </c>
      <c r="E13" s="123">
        <v>8704076.0199999996</v>
      </c>
      <c r="F13" s="124">
        <f t="shared" ref="F13:F53" si="2">E13/D13*100</f>
        <v>24.026488585861372</v>
      </c>
      <c r="G13" s="19">
        <f t="shared" ref="G13:G53" si="3">E13/C13*100</f>
        <v>108.97877882436917</v>
      </c>
    </row>
    <row r="14" spans="1:7" ht="23.25" x14ac:dyDescent="0.25">
      <c r="A14" s="140" t="s">
        <v>20</v>
      </c>
      <c r="B14" s="130" t="s">
        <v>21</v>
      </c>
      <c r="C14" s="131">
        <v>7986945.8200000003</v>
      </c>
      <c r="D14" s="131">
        <v>36227000</v>
      </c>
      <c r="E14" s="131">
        <v>8704076.0199999996</v>
      </c>
      <c r="F14" s="132">
        <f t="shared" si="2"/>
        <v>24.026488585861372</v>
      </c>
      <c r="G14" s="20">
        <f t="shared" si="3"/>
        <v>108.97877882436917</v>
      </c>
    </row>
    <row r="15" spans="1:7" s="6" customFormat="1" x14ac:dyDescent="0.25">
      <c r="A15" s="139" t="s">
        <v>22</v>
      </c>
      <c r="B15" s="129" t="s">
        <v>23</v>
      </c>
      <c r="C15" s="123">
        <v>11456450.57</v>
      </c>
      <c r="D15" s="123">
        <v>23870000</v>
      </c>
      <c r="E15" s="123">
        <v>12044282.470000001</v>
      </c>
      <c r="F15" s="124">
        <f t="shared" si="2"/>
        <v>50.457823502304159</v>
      </c>
      <c r="G15" s="19">
        <f t="shared" si="3"/>
        <v>105.1310124057036</v>
      </c>
    </row>
    <row r="16" spans="1:7" ht="16.5" customHeight="1" x14ac:dyDescent="0.25">
      <c r="A16" s="140" t="s">
        <v>24</v>
      </c>
      <c r="B16" s="130" t="s">
        <v>25</v>
      </c>
      <c r="C16" s="131">
        <v>918827.3</v>
      </c>
      <c r="D16" s="131">
        <v>10000000</v>
      </c>
      <c r="E16" s="131">
        <v>909015.95</v>
      </c>
      <c r="F16" s="132">
        <f t="shared" si="2"/>
        <v>9.0901595000000004</v>
      </c>
      <c r="G16" s="20">
        <f t="shared" si="3"/>
        <v>98.932187800688979</v>
      </c>
    </row>
    <row r="17" spans="1:7" x14ac:dyDescent="0.25">
      <c r="A17" s="140" t="s">
        <v>26</v>
      </c>
      <c r="B17" s="130" t="s">
        <v>27</v>
      </c>
      <c r="C17" s="131">
        <v>61735.18</v>
      </c>
      <c r="D17" s="131" t="s">
        <v>10</v>
      </c>
      <c r="E17" s="131">
        <v>10186.08</v>
      </c>
      <c r="F17" s="133" t="s">
        <v>10</v>
      </c>
      <c r="G17" s="20">
        <f t="shared" si="3"/>
        <v>16.499636026006563</v>
      </c>
    </row>
    <row r="18" spans="1:7" x14ac:dyDescent="0.25">
      <c r="A18" s="140" t="s">
        <v>28</v>
      </c>
      <c r="B18" s="130" t="s">
        <v>29</v>
      </c>
      <c r="C18" s="131">
        <v>40892.800000000003</v>
      </c>
      <c r="D18" s="131">
        <v>370000</v>
      </c>
      <c r="E18" s="131">
        <v>99371.43</v>
      </c>
      <c r="F18" s="132">
        <f t="shared" si="2"/>
        <v>26.857143243243243</v>
      </c>
      <c r="G18" s="20">
        <f t="shared" si="3"/>
        <v>243.00470987557708</v>
      </c>
    </row>
    <row r="19" spans="1:7" ht="17.25" customHeight="1" x14ac:dyDescent="0.25">
      <c r="A19" s="140" t="s">
        <v>30</v>
      </c>
      <c r="B19" s="130" t="s">
        <v>31</v>
      </c>
      <c r="C19" s="131">
        <v>10434995.289999999</v>
      </c>
      <c r="D19" s="131">
        <v>13500000</v>
      </c>
      <c r="E19" s="131">
        <v>11025709.01</v>
      </c>
      <c r="F19" s="132">
        <f t="shared" si="2"/>
        <v>81.67191859259259</v>
      </c>
      <c r="G19" s="20">
        <f t="shared" si="3"/>
        <v>105.66089110328673</v>
      </c>
    </row>
    <row r="20" spans="1:7" s="6" customFormat="1" x14ac:dyDescent="0.25">
      <c r="A20" s="139" t="s">
        <v>32</v>
      </c>
      <c r="B20" s="129" t="s">
        <v>33</v>
      </c>
      <c r="C20" s="123">
        <v>2632324.4500000002</v>
      </c>
      <c r="D20" s="123">
        <v>17000000</v>
      </c>
      <c r="E20" s="123">
        <v>6916632.0899999999</v>
      </c>
      <c r="F20" s="124">
        <f t="shared" si="2"/>
        <v>40.68607111764706</v>
      </c>
      <c r="G20" s="19">
        <f t="shared" si="3"/>
        <v>262.75758256167848</v>
      </c>
    </row>
    <row r="21" spans="1:7" s="6" customFormat="1" ht="26.25" customHeight="1" x14ac:dyDescent="0.25">
      <c r="A21" s="139" t="s">
        <v>34</v>
      </c>
      <c r="B21" s="129" t="s">
        <v>35</v>
      </c>
      <c r="C21" s="123">
        <v>8234313.0300000003</v>
      </c>
      <c r="D21" s="123">
        <v>31808733</v>
      </c>
      <c r="E21" s="123">
        <v>7563972.04</v>
      </c>
      <c r="F21" s="124">
        <f t="shared" si="2"/>
        <v>23.779545195968669</v>
      </c>
      <c r="G21" s="19">
        <f t="shared" si="3"/>
        <v>91.859175288117498</v>
      </c>
    </row>
    <row r="22" spans="1:7" ht="46.5" customHeight="1" x14ac:dyDescent="0.25">
      <c r="A22" s="140" t="s">
        <v>36</v>
      </c>
      <c r="B22" s="130" t="s">
        <v>37</v>
      </c>
      <c r="C22" s="131">
        <v>7113605.0499999998</v>
      </c>
      <c r="D22" s="131">
        <v>26512579</v>
      </c>
      <c r="E22" s="131">
        <v>6409058.4400000004</v>
      </c>
      <c r="F22" s="132">
        <f t="shared" si="2"/>
        <v>24.173651458049406</v>
      </c>
      <c r="G22" s="20">
        <f t="shared" si="3"/>
        <v>90.095786805032148</v>
      </c>
    </row>
    <row r="23" spans="1:7" ht="27.75" customHeight="1" x14ac:dyDescent="0.25">
      <c r="A23" s="140" t="s">
        <v>38</v>
      </c>
      <c r="B23" s="130" t="s">
        <v>39</v>
      </c>
      <c r="C23" s="131">
        <v>40449.919999999998</v>
      </c>
      <c r="D23" s="131">
        <v>350</v>
      </c>
      <c r="E23" s="131">
        <v>8000</v>
      </c>
      <c r="F23" s="132">
        <f t="shared" si="2"/>
        <v>2285.7142857142858</v>
      </c>
      <c r="G23" s="20">
        <f t="shared" si="3"/>
        <v>19.777542205275068</v>
      </c>
    </row>
    <row r="24" spans="1:7" ht="47.25" customHeight="1" x14ac:dyDescent="0.25">
      <c r="A24" s="140" t="s">
        <v>40</v>
      </c>
      <c r="B24" s="130" t="s">
        <v>41</v>
      </c>
      <c r="C24" s="131">
        <v>1080258.06</v>
      </c>
      <c r="D24" s="131">
        <v>5295804</v>
      </c>
      <c r="E24" s="131">
        <v>1146913.6000000001</v>
      </c>
      <c r="F24" s="132">
        <f t="shared" si="2"/>
        <v>21.657025071169553</v>
      </c>
      <c r="G24" s="20">
        <f t="shared" si="3"/>
        <v>106.17033489201646</v>
      </c>
    </row>
    <row r="25" spans="1:7" s="6" customFormat="1" x14ac:dyDescent="0.25">
      <c r="A25" s="139" t="s">
        <v>42</v>
      </c>
      <c r="B25" s="129" t="s">
        <v>43</v>
      </c>
      <c r="C25" s="123">
        <v>934380.37</v>
      </c>
      <c r="D25" s="123">
        <v>4000000</v>
      </c>
      <c r="E25" s="123">
        <v>1724008.45</v>
      </c>
      <c r="F25" s="124">
        <f t="shared" si="2"/>
        <v>43.100211250000001</v>
      </c>
      <c r="G25" s="19">
        <f t="shared" si="3"/>
        <v>184.50820515418147</v>
      </c>
    </row>
    <row r="26" spans="1:7" x14ac:dyDescent="0.25">
      <c r="A26" s="140" t="s">
        <v>44</v>
      </c>
      <c r="B26" s="130" t="s">
        <v>45</v>
      </c>
      <c r="C26" s="131">
        <v>934380.37</v>
      </c>
      <c r="D26" s="131">
        <v>4000000</v>
      </c>
      <c r="E26" s="131">
        <v>1724008.45</v>
      </c>
      <c r="F26" s="132">
        <f t="shared" si="2"/>
        <v>43.100211250000001</v>
      </c>
      <c r="G26" s="20">
        <f t="shared" si="3"/>
        <v>184.50820515418147</v>
      </c>
    </row>
    <row r="27" spans="1:7" s="6" customFormat="1" ht="23.25" x14ac:dyDescent="0.25">
      <c r="A27" s="139" t="s">
        <v>46</v>
      </c>
      <c r="B27" s="129" t="s">
        <v>47</v>
      </c>
      <c r="C27" s="123">
        <v>4390422.2699999996</v>
      </c>
      <c r="D27" s="123">
        <v>30012250</v>
      </c>
      <c r="E27" s="123">
        <v>440987730.92000002</v>
      </c>
      <c r="F27" s="124">
        <f t="shared" si="2"/>
        <v>1469.3591147614725</v>
      </c>
      <c r="G27" s="19">
        <f t="shared" si="3"/>
        <v>10044.312455621724</v>
      </c>
    </row>
    <row r="28" spans="1:7" x14ac:dyDescent="0.25">
      <c r="A28" s="140" t="s">
        <v>48</v>
      </c>
      <c r="B28" s="130" t="s">
        <v>49</v>
      </c>
      <c r="C28" s="131">
        <v>4390422.2699999996</v>
      </c>
      <c r="D28" s="131">
        <v>30012250</v>
      </c>
      <c r="E28" s="131">
        <v>440987730.92000002</v>
      </c>
      <c r="F28" s="132">
        <f t="shared" si="2"/>
        <v>1469.3591147614725</v>
      </c>
      <c r="G28" s="20">
        <f t="shared" si="3"/>
        <v>10044.312455621724</v>
      </c>
    </row>
    <row r="29" spans="1:7" s="6" customFormat="1" ht="18.75" customHeight="1" x14ac:dyDescent="0.25">
      <c r="A29" s="139" t="s">
        <v>50</v>
      </c>
      <c r="B29" s="129" t="s">
        <v>51</v>
      </c>
      <c r="C29" s="123">
        <v>16939067.390000001</v>
      </c>
      <c r="D29" s="123">
        <v>60794500</v>
      </c>
      <c r="E29" s="123">
        <v>17686198.98</v>
      </c>
      <c r="F29" s="124">
        <f t="shared" si="2"/>
        <v>29.091774716462837</v>
      </c>
      <c r="G29" s="19">
        <f t="shared" si="3"/>
        <v>104.41070085382074</v>
      </c>
    </row>
    <row r="30" spans="1:7" ht="47.25" customHeight="1" x14ac:dyDescent="0.25">
      <c r="A30" s="140" t="s">
        <v>52</v>
      </c>
      <c r="B30" s="130" t="s">
        <v>53</v>
      </c>
      <c r="C30" s="131" t="s">
        <v>10</v>
      </c>
      <c r="D30" s="131">
        <v>1000000</v>
      </c>
      <c r="E30" s="131" t="s">
        <v>10</v>
      </c>
      <c r="F30" s="133" t="s">
        <v>10</v>
      </c>
      <c r="G30" s="141" t="s">
        <v>10</v>
      </c>
    </row>
    <row r="31" spans="1:7" ht="23.25" x14ac:dyDescent="0.25">
      <c r="A31" s="140" t="s">
        <v>54</v>
      </c>
      <c r="B31" s="130" t="s">
        <v>55</v>
      </c>
      <c r="C31" s="131">
        <v>7892338.25</v>
      </c>
      <c r="D31" s="131">
        <v>20223500</v>
      </c>
      <c r="E31" s="131">
        <v>2643773.25</v>
      </c>
      <c r="F31" s="132">
        <f t="shared" si="2"/>
        <v>13.072777956337925</v>
      </c>
      <c r="G31" s="20">
        <f t="shared" si="3"/>
        <v>33.497971909655547</v>
      </c>
    </row>
    <row r="32" spans="1:7" ht="45.75" x14ac:dyDescent="0.25">
      <c r="A32" s="140" t="s">
        <v>194</v>
      </c>
      <c r="B32" s="130" t="s">
        <v>195</v>
      </c>
      <c r="C32" s="131">
        <v>9046729.1400000006</v>
      </c>
      <c r="D32" s="131">
        <v>39571000</v>
      </c>
      <c r="E32" s="131">
        <v>15042425.73</v>
      </c>
      <c r="F32" s="132">
        <f t="shared" si="2"/>
        <v>38.013761921609266</v>
      </c>
      <c r="G32" s="20">
        <f t="shared" si="3"/>
        <v>166.27474413365712</v>
      </c>
    </row>
    <row r="33" spans="1:10" s="6" customFormat="1" x14ac:dyDescent="0.25">
      <c r="A33" s="139" t="s">
        <v>56</v>
      </c>
      <c r="B33" s="129" t="s">
        <v>57</v>
      </c>
      <c r="C33" s="123">
        <v>1390962.81</v>
      </c>
      <c r="D33" s="123">
        <v>13868360</v>
      </c>
      <c r="E33" s="123">
        <v>9893824.4299999997</v>
      </c>
      <c r="F33" s="124">
        <f t="shared" si="2"/>
        <v>71.340983577005503</v>
      </c>
      <c r="G33" s="19">
        <f t="shared" si="3"/>
        <v>711.29323939293533</v>
      </c>
    </row>
    <row r="34" spans="1:10" s="6" customFormat="1" x14ac:dyDescent="0.25">
      <c r="A34" s="139" t="s">
        <v>58</v>
      </c>
      <c r="B34" s="129" t="s">
        <v>59</v>
      </c>
      <c r="C34" s="123">
        <v>228387161.43000001</v>
      </c>
      <c r="D34" s="123">
        <v>1799021298.7</v>
      </c>
      <c r="E34" s="123">
        <v>360903312.92000002</v>
      </c>
      <c r="F34" s="124">
        <f t="shared" si="2"/>
        <v>20.061091726973672</v>
      </c>
      <c r="G34" s="19">
        <f t="shared" si="3"/>
        <v>158.02259227720023</v>
      </c>
    </row>
    <row r="35" spans="1:10" s="6" customFormat="1" ht="23.25" x14ac:dyDescent="0.25">
      <c r="A35" s="139" t="s">
        <v>60</v>
      </c>
      <c r="B35" s="129" t="s">
        <v>61</v>
      </c>
      <c r="C35" s="123">
        <v>245127594.36000001</v>
      </c>
      <c r="D35" s="123">
        <v>1799021298.7</v>
      </c>
      <c r="E35" s="123">
        <v>360903312.92000002</v>
      </c>
      <c r="F35" s="124">
        <f t="shared" si="2"/>
        <v>20.061091726973672</v>
      </c>
      <c r="G35" s="19">
        <f t="shared" si="3"/>
        <v>147.23079784725059</v>
      </c>
    </row>
    <row r="36" spans="1:10" ht="23.25" x14ac:dyDescent="0.25">
      <c r="A36" s="140" t="s">
        <v>62</v>
      </c>
      <c r="B36" s="130" t="s">
        <v>63</v>
      </c>
      <c r="C36" s="131">
        <v>2607648.36</v>
      </c>
      <c r="D36" s="131">
        <v>316291983.32999998</v>
      </c>
      <c r="E36" s="131">
        <v>5907768.8399999999</v>
      </c>
      <c r="F36" s="132">
        <f t="shared" si="2"/>
        <v>1.8678212384017936</v>
      </c>
      <c r="G36" s="20">
        <f t="shared" si="3"/>
        <v>226.55542559426993</v>
      </c>
    </row>
    <row r="37" spans="1:10" ht="45.75" x14ac:dyDescent="0.25">
      <c r="A37" s="142" t="s">
        <v>204</v>
      </c>
      <c r="B37" s="134" t="s">
        <v>203</v>
      </c>
      <c r="C37" s="135"/>
      <c r="D37" s="135">
        <v>108000000</v>
      </c>
      <c r="E37" s="135" t="s">
        <v>10</v>
      </c>
      <c r="F37" s="133" t="s">
        <v>10</v>
      </c>
      <c r="G37" s="141" t="s">
        <v>10</v>
      </c>
    </row>
    <row r="38" spans="1:10" ht="33" customHeight="1" x14ac:dyDescent="0.25">
      <c r="A38" s="140" t="s">
        <v>64</v>
      </c>
      <c r="B38" s="130" t="s">
        <v>65</v>
      </c>
      <c r="C38" s="135"/>
      <c r="D38" s="131">
        <v>147696003.55000001</v>
      </c>
      <c r="E38" s="135" t="s">
        <v>10</v>
      </c>
      <c r="F38" s="133" t="s">
        <v>10</v>
      </c>
      <c r="G38" s="141" t="s">
        <v>10</v>
      </c>
    </row>
    <row r="39" spans="1:10" ht="23.25" x14ac:dyDescent="0.25">
      <c r="A39" s="140" t="s">
        <v>66</v>
      </c>
      <c r="B39" s="130" t="s">
        <v>67</v>
      </c>
      <c r="C39" s="135"/>
      <c r="D39" s="131">
        <v>13018361.08</v>
      </c>
      <c r="E39" s="131">
        <v>5402953.8399999999</v>
      </c>
      <c r="F39" s="132">
        <f t="shared" si="2"/>
        <v>41.502565544141447</v>
      </c>
      <c r="G39" s="141" t="s">
        <v>10</v>
      </c>
    </row>
    <row r="40" spans="1:10" x14ac:dyDescent="0.25">
      <c r="A40" s="140" t="s">
        <v>68</v>
      </c>
      <c r="B40" s="130" t="s">
        <v>69</v>
      </c>
      <c r="C40" s="131">
        <v>2118918.36</v>
      </c>
      <c r="D40" s="135" t="s">
        <v>10</v>
      </c>
      <c r="E40" s="131">
        <v>288360</v>
      </c>
      <c r="F40" s="133" t="s">
        <v>10</v>
      </c>
      <c r="G40" s="20">
        <f t="shared" si="3"/>
        <v>13.608830120288355</v>
      </c>
      <c r="J40" s="36"/>
    </row>
    <row r="41" spans="1:10" ht="23.25" x14ac:dyDescent="0.25">
      <c r="A41" s="140" t="s">
        <v>70</v>
      </c>
      <c r="B41" s="130" t="s">
        <v>71</v>
      </c>
      <c r="C41" s="135"/>
      <c r="D41" s="131">
        <v>1443902.44</v>
      </c>
      <c r="E41" s="131" t="s">
        <v>10</v>
      </c>
      <c r="F41" s="133" t="s">
        <v>10</v>
      </c>
      <c r="G41" s="141" t="s">
        <v>10</v>
      </c>
    </row>
    <row r="42" spans="1:10" ht="38.25" customHeight="1" x14ac:dyDescent="0.25">
      <c r="A42" s="140" t="s">
        <v>72</v>
      </c>
      <c r="B42" s="130" t="s">
        <v>73</v>
      </c>
      <c r="C42" s="135"/>
      <c r="D42" s="131">
        <v>18951673.870000001</v>
      </c>
      <c r="E42" s="131" t="s">
        <v>10</v>
      </c>
      <c r="F42" s="133" t="s">
        <v>10</v>
      </c>
      <c r="G42" s="141" t="s">
        <v>10</v>
      </c>
    </row>
    <row r="43" spans="1:10" x14ac:dyDescent="0.25">
      <c r="A43" s="140" t="s">
        <v>74</v>
      </c>
      <c r="B43" s="130" t="s">
        <v>75</v>
      </c>
      <c r="C43" s="131">
        <v>488730</v>
      </c>
      <c r="D43" s="131">
        <v>27182042.390000001</v>
      </c>
      <c r="E43" s="131">
        <v>216455</v>
      </c>
      <c r="F43" s="132">
        <f t="shared" si="2"/>
        <v>0.79631617409158195</v>
      </c>
      <c r="G43" s="20">
        <f t="shared" si="3"/>
        <v>44.289280379759788</v>
      </c>
    </row>
    <row r="44" spans="1:10" x14ac:dyDescent="0.25">
      <c r="A44" s="142" t="s">
        <v>76</v>
      </c>
      <c r="B44" s="130" t="s">
        <v>77</v>
      </c>
      <c r="C44" s="131">
        <v>234157505.12</v>
      </c>
      <c r="D44" s="131">
        <v>1429200380.1700001</v>
      </c>
      <c r="E44" s="131">
        <v>338348373.05000001</v>
      </c>
      <c r="F44" s="132">
        <f t="shared" si="2"/>
        <v>23.67396326956996</v>
      </c>
      <c r="G44" s="20">
        <f t="shared" si="3"/>
        <v>144.49606169001703</v>
      </c>
    </row>
    <row r="45" spans="1:10" ht="30" customHeight="1" x14ac:dyDescent="0.25">
      <c r="A45" s="140" t="s">
        <v>78</v>
      </c>
      <c r="B45" s="130" t="s">
        <v>79</v>
      </c>
      <c r="C45" s="131">
        <v>219801765.25999999</v>
      </c>
      <c r="D45" s="131">
        <v>1304113610.1700001</v>
      </c>
      <c r="E45" s="131">
        <v>236674854.96000001</v>
      </c>
      <c r="F45" s="132">
        <f t="shared" si="2"/>
        <v>18.148331028394669</v>
      </c>
      <c r="G45" s="20">
        <f t="shared" si="3"/>
        <v>107.67650327104568</v>
      </c>
    </row>
    <row r="46" spans="1:10" ht="49.5" customHeight="1" x14ac:dyDescent="0.25">
      <c r="A46" s="140" t="s">
        <v>80</v>
      </c>
      <c r="B46" s="130" t="s">
        <v>81</v>
      </c>
      <c r="C46" s="131">
        <v>2016000</v>
      </c>
      <c r="D46" s="131">
        <v>17632142</v>
      </c>
      <c r="E46" s="131">
        <v>2089440.66</v>
      </c>
      <c r="F46" s="132">
        <f t="shared" si="2"/>
        <v>11.850180539607722</v>
      </c>
      <c r="G46" s="20">
        <f t="shared" si="3"/>
        <v>103.64288988095238</v>
      </c>
    </row>
    <row r="47" spans="1:10" ht="39" customHeight="1" x14ac:dyDescent="0.25">
      <c r="A47" s="140" t="s">
        <v>196</v>
      </c>
      <c r="B47" s="130" t="s">
        <v>82</v>
      </c>
      <c r="C47" s="135"/>
      <c r="D47" s="131">
        <v>59006160</v>
      </c>
      <c r="E47" s="131">
        <v>78183900</v>
      </c>
      <c r="F47" s="132">
        <f t="shared" si="2"/>
        <v>132.5012507168743</v>
      </c>
      <c r="G47" s="141" t="s">
        <v>10</v>
      </c>
    </row>
    <row r="48" spans="1:10" ht="41.25" customHeight="1" x14ac:dyDescent="0.25">
      <c r="A48" s="142" t="s">
        <v>83</v>
      </c>
      <c r="B48" s="130" t="s">
        <v>84</v>
      </c>
      <c r="C48" s="135"/>
      <c r="D48" s="131">
        <v>34263</v>
      </c>
      <c r="E48" s="131" t="s">
        <v>10</v>
      </c>
      <c r="F48" s="133" t="s">
        <v>10</v>
      </c>
      <c r="G48" s="141" t="s">
        <v>10</v>
      </c>
    </row>
    <row r="49" spans="1:7" ht="42" customHeight="1" x14ac:dyDescent="0.25">
      <c r="A49" s="140" t="s">
        <v>85</v>
      </c>
      <c r="B49" s="130" t="s">
        <v>86</v>
      </c>
      <c r="C49" s="131">
        <v>11085017</v>
      </c>
      <c r="D49" s="131">
        <v>42103050</v>
      </c>
      <c r="E49" s="131">
        <v>19755300</v>
      </c>
      <c r="F49" s="132">
        <f t="shared" si="2"/>
        <v>46.921303801031037</v>
      </c>
      <c r="G49" s="20">
        <f t="shared" si="3"/>
        <v>178.21623548254368</v>
      </c>
    </row>
    <row r="50" spans="1:7" ht="23.25" x14ac:dyDescent="0.25">
      <c r="A50" s="140" t="s">
        <v>87</v>
      </c>
      <c r="B50" s="130" t="s">
        <v>88</v>
      </c>
      <c r="C50" s="131">
        <v>580127.35</v>
      </c>
      <c r="D50" s="131">
        <v>2289200</v>
      </c>
      <c r="E50" s="131">
        <v>744107.88</v>
      </c>
      <c r="F50" s="132">
        <f t="shared" si="2"/>
        <v>32.505149397169319</v>
      </c>
      <c r="G50" s="20">
        <f t="shared" si="3"/>
        <v>128.26629877043379</v>
      </c>
    </row>
    <row r="51" spans="1:7" ht="23.25" x14ac:dyDescent="0.25">
      <c r="A51" s="140" t="s">
        <v>89</v>
      </c>
      <c r="B51" s="130" t="s">
        <v>90</v>
      </c>
      <c r="C51" s="131">
        <v>559914.42000000004</v>
      </c>
      <c r="D51" s="131">
        <v>2949939</v>
      </c>
      <c r="E51" s="131">
        <v>884709.55</v>
      </c>
      <c r="F51" s="132">
        <f t="shared" si="2"/>
        <v>29.990774385504242</v>
      </c>
      <c r="G51" s="20">
        <f t="shared" si="3"/>
        <v>158.00799522184121</v>
      </c>
    </row>
    <row r="52" spans="1:7" x14ac:dyDescent="0.25">
      <c r="A52" s="140" t="s">
        <v>91</v>
      </c>
      <c r="B52" s="130" t="s">
        <v>92</v>
      </c>
      <c r="C52" s="131">
        <v>114681.09</v>
      </c>
      <c r="D52" s="131">
        <v>1072016</v>
      </c>
      <c r="E52" s="131">
        <v>16060</v>
      </c>
      <c r="F52" s="132">
        <f t="shared" si="2"/>
        <v>1.4981119684780824</v>
      </c>
      <c r="G52" s="20">
        <f t="shared" si="3"/>
        <v>14.004052455378652</v>
      </c>
    </row>
    <row r="53" spans="1:7" x14ac:dyDescent="0.25">
      <c r="A53" s="140" t="s">
        <v>93</v>
      </c>
      <c r="B53" s="130" t="s">
        <v>94</v>
      </c>
      <c r="C53" s="131">
        <v>8362440.8799999999</v>
      </c>
      <c r="D53" s="131">
        <v>53528935.200000003</v>
      </c>
      <c r="E53" s="131">
        <v>16647171.029999999</v>
      </c>
      <c r="F53" s="132">
        <f t="shared" si="2"/>
        <v>31.099387588789547</v>
      </c>
      <c r="G53" s="20">
        <f t="shared" si="3"/>
        <v>199.07071713731506</v>
      </c>
    </row>
    <row r="54" spans="1:7" s="6" customFormat="1" x14ac:dyDescent="0.25">
      <c r="A54" s="139" t="s">
        <v>95</v>
      </c>
      <c r="B54" s="129" t="s">
        <v>96</v>
      </c>
      <c r="C54" s="123">
        <v>-0.33</v>
      </c>
      <c r="D54" s="136" t="s">
        <v>10</v>
      </c>
      <c r="E54" s="136" t="s">
        <v>10</v>
      </c>
      <c r="F54" s="137" t="s">
        <v>10</v>
      </c>
      <c r="G54" s="143" t="s">
        <v>10</v>
      </c>
    </row>
    <row r="55" spans="1:7" s="6" customFormat="1" ht="26.25" customHeight="1" thickBot="1" x14ac:dyDescent="0.3">
      <c r="A55" s="144" t="s">
        <v>97</v>
      </c>
      <c r="B55" s="145" t="s">
        <v>98</v>
      </c>
      <c r="C55" s="146">
        <v>-16740432.6</v>
      </c>
      <c r="D55" s="147" t="s">
        <v>10</v>
      </c>
      <c r="E55" s="147" t="s">
        <v>10</v>
      </c>
      <c r="F55" s="146" t="s">
        <v>10</v>
      </c>
      <c r="G55" s="86" t="s">
        <v>10</v>
      </c>
    </row>
    <row r="56" spans="1:7" ht="12.95" customHeight="1" x14ac:dyDescent="0.25">
      <c r="A56" s="57"/>
      <c r="B56" s="40"/>
      <c r="C56" s="40"/>
      <c r="D56" s="40"/>
      <c r="E56" s="40"/>
      <c r="F56" s="87"/>
      <c r="G56" s="12"/>
    </row>
    <row r="57" spans="1:7" ht="12.95" customHeight="1" x14ac:dyDescent="0.25">
      <c r="A57" s="3"/>
      <c r="B57" s="4"/>
      <c r="C57" s="80"/>
      <c r="D57" s="81"/>
      <c r="E57" s="81"/>
      <c r="F57" s="2"/>
    </row>
    <row r="58" spans="1:7" x14ac:dyDescent="0.25">
      <c r="C58" s="82"/>
      <c r="D58" s="83"/>
      <c r="E58" s="83"/>
    </row>
  </sheetData>
  <mergeCells count="5">
    <mergeCell ref="A5:A6"/>
    <mergeCell ref="B5:B6"/>
    <mergeCell ref="D5:E5"/>
    <mergeCell ref="F5:G5"/>
    <mergeCell ref="A2:G3"/>
  </mergeCells>
  <pageMargins left="0.19685039370078741" right="0.19685039370078741" top="0.19685039370078741" bottom="0.19685039370078741" header="0" footer="0"/>
  <pageSetup paperSize="9" scale="75" fitToHeight="0" orientation="landscape" r:id="rId1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"/>
  <sheetViews>
    <sheetView workbookViewId="0">
      <selection activeCell="G4" sqref="G4"/>
    </sheetView>
  </sheetViews>
  <sheetFormatPr defaultRowHeight="15" x14ac:dyDescent="0.25"/>
  <cols>
    <col min="1" max="1" width="58.140625" customWidth="1"/>
    <col min="2" max="2" width="26" style="47" customWidth="1"/>
    <col min="3" max="3" width="16.85546875" style="47" customWidth="1"/>
    <col min="4" max="4" width="16" style="64" customWidth="1"/>
    <col min="5" max="6" width="17.140625" style="47" customWidth="1"/>
    <col min="7" max="7" width="15.140625" style="47" customWidth="1"/>
    <col min="8" max="8" width="15.42578125" customWidth="1"/>
    <col min="9" max="9" width="13.85546875" customWidth="1"/>
  </cols>
  <sheetData>
    <row r="2" spans="1:9" ht="15.75" thickBot="1" x14ac:dyDescent="0.3">
      <c r="A2" s="9" t="s">
        <v>186</v>
      </c>
      <c r="B2" s="43"/>
      <c r="C2" s="55"/>
      <c r="D2" s="62"/>
      <c r="E2" s="56"/>
      <c r="F2" s="57"/>
      <c r="G2" s="44"/>
      <c r="H2" s="1"/>
      <c r="I2" s="1"/>
    </row>
    <row r="3" spans="1:9" ht="15.75" thickBot="1" x14ac:dyDescent="0.3">
      <c r="A3" s="171" t="s">
        <v>2</v>
      </c>
      <c r="B3" s="173" t="s">
        <v>187</v>
      </c>
      <c r="C3" s="175" t="s">
        <v>211</v>
      </c>
      <c r="D3" s="177" t="s">
        <v>200</v>
      </c>
      <c r="E3" s="178"/>
      <c r="F3" s="168"/>
      <c r="G3" s="179" t="s">
        <v>188</v>
      </c>
      <c r="H3" s="180"/>
      <c r="I3" s="181"/>
    </row>
    <row r="4" spans="1:9" ht="79.5" thickBot="1" x14ac:dyDescent="0.3">
      <c r="A4" s="172"/>
      <c r="B4" s="174"/>
      <c r="C4" s="176"/>
      <c r="D4" s="89" t="s">
        <v>198</v>
      </c>
      <c r="E4" s="77" t="s">
        <v>199</v>
      </c>
      <c r="F4" s="58" t="s">
        <v>212</v>
      </c>
      <c r="G4" s="22" t="s">
        <v>209</v>
      </c>
      <c r="H4" s="7" t="s">
        <v>213</v>
      </c>
      <c r="I4" s="8" t="s">
        <v>210</v>
      </c>
    </row>
    <row r="5" spans="1:9" ht="15.75" thickBot="1" x14ac:dyDescent="0.3">
      <c r="A5" s="94" t="s">
        <v>3</v>
      </c>
      <c r="B5" s="101" t="s">
        <v>4</v>
      </c>
      <c r="C5" s="93" t="s">
        <v>5</v>
      </c>
      <c r="D5" s="122" t="s">
        <v>6</v>
      </c>
      <c r="E5" s="66" t="s">
        <v>7</v>
      </c>
      <c r="F5" s="85" t="s">
        <v>8</v>
      </c>
      <c r="G5" s="84" t="s">
        <v>189</v>
      </c>
      <c r="H5" s="23" t="s">
        <v>190</v>
      </c>
      <c r="I5" s="24" t="s">
        <v>191</v>
      </c>
    </row>
    <row r="6" spans="1:9" x14ac:dyDescent="0.25">
      <c r="A6" s="65" t="s">
        <v>99</v>
      </c>
      <c r="B6" s="95" t="s">
        <v>9</v>
      </c>
      <c r="C6" s="118">
        <f>C8+C17+C19+C24+C29+C35+C38+C43+C46+C48</f>
        <v>467243630.76000011</v>
      </c>
      <c r="D6" s="119">
        <f t="shared" ref="D6:F6" si="0">D8+D17+D19+D24+D29+D35+D38+D43+D46+D48</f>
        <v>3096427022.98</v>
      </c>
      <c r="E6" s="120">
        <f t="shared" si="0"/>
        <v>3590896013.9399991</v>
      </c>
      <c r="F6" s="121">
        <f t="shared" si="0"/>
        <v>614021121.81000006</v>
      </c>
      <c r="G6" s="68">
        <f>F6/D6*100</f>
        <v>19.829988475525781</v>
      </c>
      <c r="H6" s="25">
        <f>F6/E6*100</f>
        <v>17.099384650135953</v>
      </c>
      <c r="I6" s="17">
        <f>F6/C6*100</f>
        <v>131.41348140182401</v>
      </c>
    </row>
    <row r="7" spans="1:9" x14ac:dyDescent="0.25">
      <c r="A7" s="26" t="s">
        <v>11</v>
      </c>
      <c r="B7" s="102"/>
      <c r="C7" s="100"/>
      <c r="D7" s="105"/>
      <c r="E7" s="98"/>
      <c r="F7" s="96"/>
      <c r="G7" s="69"/>
      <c r="H7" s="48"/>
      <c r="I7" s="49"/>
    </row>
    <row r="8" spans="1:9" x14ac:dyDescent="0.25">
      <c r="A8" s="27" t="s">
        <v>100</v>
      </c>
      <c r="B8" s="103" t="s">
        <v>101</v>
      </c>
      <c r="C8" s="111">
        <f>SUM(C9:C16)</f>
        <v>33585336.410000004</v>
      </c>
      <c r="D8" s="106">
        <f t="shared" ref="D8:F8" si="1">SUM(D9:D16)</f>
        <v>245032042.68000001</v>
      </c>
      <c r="E8" s="97">
        <f t="shared" si="1"/>
        <v>253342354</v>
      </c>
      <c r="F8" s="90">
        <f t="shared" si="1"/>
        <v>38714253.75</v>
      </c>
      <c r="G8" s="70">
        <f t="shared" ref="G8:G49" si="2">F8/D8*100</f>
        <v>15.79966984177614</v>
      </c>
      <c r="H8" s="13">
        <f t="shared" ref="H8:H49" si="3">F8/E8*100</f>
        <v>15.281398131320751</v>
      </c>
      <c r="I8" s="19">
        <f t="shared" ref="I8:I49" si="4">F8/C8*100</f>
        <v>115.27129958559198</v>
      </c>
    </row>
    <row r="9" spans="1:9" ht="23.25" x14ac:dyDescent="0.25">
      <c r="A9" s="28" t="s">
        <v>102</v>
      </c>
      <c r="B9" s="102" t="s">
        <v>103</v>
      </c>
      <c r="C9" s="112">
        <v>722430.66</v>
      </c>
      <c r="D9" s="107">
        <v>3315000</v>
      </c>
      <c r="E9" s="78">
        <v>3315000</v>
      </c>
      <c r="F9" s="91">
        <v>696502.8</v>
      </c>
      <c r="G9" s="71">
        <f t="shared" si="2"/>
        <v>21.010642533936654</v>
      </c>
      <c r="H9" s="15">
        <f t="shared" si="3"/>
        <v>21.010642533936654</v>
      </c>
      <c r="I9" s="20">
        <f t="shared" si="4"/>
        <v>96.411024415824215</v>
      </c>
    </row>
    <row r="10" spans="1:9" ht="34.5" x14ac:dyDescent="0.25">
      <c r="A10" s="28" t="s">
        <v>104</v>
      </c>
      <c r="B10" s="102" t="s">
        <v>105</v>
      </c>
      <c r="C10" s="112">
        <v>1050474.32</v>
      </c>
      <c r="D10" s="107">
        <v>4818000</v>
      </c>
      <c r="E10" s="78">
        <v>4818000</v>
      </c>
      <c r="F10" s="91">
        <v>1025924.99</v>
      </c>
      <c r="G10" s="71">
        <f t="shared" si="2"/>
        <v>21.293586342880864</v>
      </c>
      <c r="H10" s="15">
        <f t="shared" si="3"/>
        <v>21.293586342880864</v>
      </c>
      <c r="I10" s="20">
        <f t="shared" si="4"/>
        <v>97.663024261268944</v>
      </c>
    </row>
    <row r="11" spans="1:9" ht="34.5" x14ac:dyDescent="0.25">
      <c r="A11" s="28" t="s">
        <v>106</v>
      </c>
      <c r="B11" s="102" t="s">
        <v>107</v>
      </c>
      <c r="C11" s="112">
        <v>8289172.9199999999</v>
      </c>
      <c r="D11" s="107">
        <v>44701000</v>
      </c>
      <c r="E11" s="78">
        <v>44701000</v>
      </c>
      <c r="F11" s="91">
        <v>8405391.6300000008</v>
      </c>
      <c r="G11" s="71">
        <f t="shared" si="2"/>
        <v>18.803587458893539</v>
      </c>
      <c r="H11" s="15">
        <f t="shared" si="3"/>
        <v>18.803587458893539</v>
      </c>
      <c r="I11" s="20">
        <f t="shared" si="4"/>
        <v>101.40205435598514</v>
      </c>
    </row>
    <row r="12" spans="1:9" x14ac:dyDescent="0.25">
      <c r="A12" s="28" t="s">
        <v>108</v>
      </c>
      <c r="B12" s="102" t="s">
        <v>109</v>
      </c>
      <c r="C12" s="113">
        <v>0</v>
      </c>
      <c r="D12" s="107">
        <v>34263</v>
      </c>
      <c r="E12" s="78">
        <v>49847</v>
      </c>
      <c r="F12" s="60">
        <v>0</v>
      </c>
      <c r="G12" s="71">
        <f t="shared" ref="G12" si="5">F12/D12*100</f>
        <v>0</v>
      </c>
      <c r="H12" s="15">
        <f t="shared" ref="H12" si="6">F12/E12*100</f>
        <v>0</v>
      </c>
      <c r="I12" s="20">
        <v>0</v>
      </c>
    </row>
    <row r="13" spans="1:9" ht="23.25" x14ac:dyDescent="0.25">
      <c r="A13" s="28" t="s">
        <v>110</v>
      </c>
      <c r="B13" s="102" t="s">
        <v>111</v>
      </c>
      <c r="C13" s="112">
        <v>5032824.4800000004</v>
      </c>
      <c r="D13" s="107">
        <v>27169000</v>
      </c>
      <c r="E13" s="78">
        <v>27169000</v>
      </c>
      <c r="F13" s="91">
        <v>5033953.46</v>
      </c>
      <c r="G13" s="71">
        <f t="shared" si="2"/>
        <v>18.528298649195772</v>
      </c>
      <c r="H13" s="15">
        <f t="shared" si="3"/>
        <v>18.528298649195772</v>
      </c>
      <c r="I13" s="20">
        <f t="shared" si="4"/>
        <v>100.02243233405986</v>
      </c>
    </row>
    <row r="14" spans="1:9" x14ac:dyDescent="0.25">
      <c r="A14" s="42" t="s">
        <v>192</v>
      </c>
      <c r="B14" s="102" t="s">
        <v>193</v>
      </c>
      <c r="C14" s="113">
        <v>0</v>
      </c>
      <c r="D14" s="107">
        <v>0</v>
      </c>
      <c r="E14" s="78">
        <v>0</v>
      </c>
      <c r="F14" s="60">
        <v>0</v>
      </c>
      <c r="G14" s="71">
        <v>0</v>
      </c>
      <c r="H14" s="15">
        <v>0</v>
      </c>
      <c r="I14" s="20">
        <v>0</v>
      </c>
    </row>
    <row r="15" spans="1:9" x14ac:dyDescent="0.25">
      <c r="A15" s="28" t="s">
        <v>112</v>
      </c>
      <c r="B15" s="102" t="s">
        <v>113</v>
      </c>
      <c r="C15" s="114">
        <v>0</v>
      </c>
      <c r="D15" s="107">
        <v>40300000</v>
      </c>
      <c r="E15" s="78">
        <v>34301473.520000003</v>
      </c>
      <c r="F15" s="60">
        <v>0</v>
      </c>
      <c r="G15" s="72" t="s">
        <v>10</v>
      </c>
      <c r="H15" s="14" t="s">
        <v>10</v>
      </c>
      <c r="I15" s="21" t="s">
        <v>10</v>
      </c>
    </row>
    <row r="16" spans="1:9" x14ac:dyDescent="0.25">
      <c r="A16" s="28" t="s">
        <v>114</v>
      </c>
      <c r="B16" s="102" t="s">
        <v>115</v>
      </c>
      <c r="C16" s="112">
        <v>18490434.030000001</v>
      </c>
      <c r="D16" s="107">
        <v>124694779.68000001</v>
      </c>
      <c r="E16" s="78">
        <v>138988033.47999999</v>
      </c>
      <c r="F16" s="91">
        <v>23552480.870000001</v>
      </c>
      <c r="G16" s="71">
        <f t="shared" si="2"/>
        <v>18.888104963529294</v>
      </c>
      <c r="H16" s="15">
        <f t="shared" si="3"/>
        <v>16.945689697371783</v>
      </c>
      <c r="I16" s="20">
        <f t="shared" si="4"/>
        <v>127.37657121399653</v>
      </c>
    </row>
    <row r="17" spans="1:9" ht="23.25" x14ac:dyDescent="0.25">
      <c r="A17" s="27" t="s">
        <v>116</v>
      </c>
      <c r="B17" s="103" t="s">
        <v>117</v>
      </c>
      <c r="C17" s="111">
        <f>SUM(C18)</f>
        <v>2986674.17</v>
      </c>
      <c r="D17" s="108">
        <f t="shared" ref="D17:F17" si="7">SUM(D18)</f>
        <v>13582466</v>
      </c>
      <c r="E17" s="90">
        <f t="shared" si="7"/>
        <v>13943292.48</v>
      </c>
      <c r="F17" s="90">
        <f t="shared" si="7"/>
        <v>2372624.88</v>
      </c>
      <c r="G17" s="70">
        <f t="shared" si="2"/>
        <v>17.468292429371811</v>
      </c>
      <c r="H17" s="13">
        <f t="shared" si="3"/>
        <v>17.016245505882122</v>
      </c>
      <c r="I17" s="19">
        <f t="shared" si="4"/>
        <v>79.440365602385071</v>
      </c>
    </row>
    <row r="18" spans="1:9" ht="23.25" x14ac:dyDescent="0.25">
      <c r="A18" s="28" t="s">
        <v>118</v>
      </c>
      <c r="B18" s="102" t="s">
        <v>119</v>
      </c>
      <c r="C18" s="112">
        <v>2986674.17</v>
      </c>
      <c r="D18" s="109">
        <v>13582466</v>
      </c>
      <c r="E18" s="91">
        <v>13943292.48</v>
      </c>
      <c r="F18" s="91">
        <v>2372624.88</v>
      </c>
      <c r="G18" s="71">
        <f t="shared" si="2"/>
        <v>17.468292429371811</v>
      </c>
      <c r="H18" s="15">
        <f t="shared" si="3"/>
        <v>17.016245505882122</v>
      </c>
      <c r="I18" s="20">
        <f t="shared" si="4"/>
        <v>79.440365602385071</v>
      </c>
    </row>
    <row r="19" spans="1:9" x14ac:dyDescent="0.25">
      <c r="A19" s="27" t="s">
        <v>120</v>
      </c>
      <c r="B19" s="103" t="s">
        <v>121</v>
      </c>
      <c r="C19" s="111">
        <f>SUM(C20:C23)</f>
        <v>5989416.3700000001</v>
      </c>
      <c r="D19" s="108">
        <f t="shared" ref="D19:F19" si="8">SUM(D20:D23)</f>
        <v>203925408.97</v>
      </c>
      <c r="E19" s="90">
        <f t="shared" si="8"/>
        <v>206281777.36000001</v>
      </c>
      <c r="F19" s="90">
        <f t="shared" si="8"/>
        <v>6903460.2199999997</v>
      </c>
      <c r="G19" s="70">
        <f t="shared" si="2"/>
        <v>3.3852869315640728</v>
      </c>
      <c r="H19" s="13">
        <f t="shared" si="3"/>
        <v>3.3466166078025301</v>
      </c>
      <c r="I19" s="19">
        <f t="shared" si="4"/>
        <v>115.26098360064421</v>
      </c>
    </row>
    <row r="20" spans="1:9" x14ac:dyDescent="0.25">
      <c r="A20" s="28" t="s">
        <v>122</v>
      </c>
      <c r="B20" s="102" t="s">
        <v>123</v>
      </c>
      <c r="C20" s="112">
        <v>0</v>
      </c>
      <c r="D20" s="109">
        <v>4721829.79</v>
      </c>
      <c r="E20" s="91">
        <v>3759209.18</v>
      </c>
      <c r="F20" s="91">
        <v>343108.93</v>
      </c>
      <c r="G20" s="71">
        <f>F20/D20*100</f>
        <v>7.2664400298088685</v>
      </c>
      <c r="H20" s="15">
        <f>F20/E20*100</f>
        <v>9.1271571644757472</v>
      </c>
      <c r="I20" s="20">
        <v>0</v>
      </c>
    </row>
    <row r="21" spans="1:9" x14ac:dyDescent="0.25">
      <c r="A21" s="28" t="s">
        <v>124</v>
      </c>
      <c r="B21" s="102" t="s">
        <v>125</v>
      </c>
      <c r="C21" s="114">
        <v>0</v>
      </c>
      <c r="D21" s="109">
        <v>26369559.18</v>
      </c>
      <c r="E21" s="91">
        <v>26688548.18</v>
      </c>
      <c r="F21" s="91">
        <v>318997.83</v>
      </c>
      <c r="G21" s="71">
        <f>F21/D21*100</f>
        <v>1.2097199950234436</v>
      </c>
      <c r="H21" s="15">
        <f>F21/E21*100</f>
        <v>1.1952610829503729</v>
      </c>
      <c r="I21" s="20">
        <v>0</v>
      </c>
    </row>
    <row r="22" spans="1:9" x14ac:dyDescent="0.25">
      <c r="A22" s="28" t="s">
        <v>126</v>
      </c>
      <c r="B22" s="102" t="s">
        <v>127</v>
      </c>
      <c r="C22" s="112">
        <v>5989416.3700000001</v>
      </c>
      <c r="D22" s="109">
        <v>172564000</v>
      </c>
      <c r="E22" s="91">
        <v>175564000</v>
      </c>
      <c r="F22" s="91">
        <v>6241353.46</v>
      </c>
      <c r="G22" s="71">
        <f t="shared" si="2"/>
        <v>3.616834021000904</v>
      </c>
      <c r="H22" s="15">
        <f t="shared" si="3"/>
        <v>3.5550303365154585</v>
      </c>
      <c r="I22" s="20">
        <f t="shared" si="4"/>
        <v>104.20637127954421</v>
      </c>
    </row>
    <row r="23" spans="1:9" x14ac:dyDescent="0.25">
      <c r="A23" s="28" t="s">
        <v>128</v>
      </c>
      <c r="B23" s="102" t="s">
        <v>129</v>
      </c>
      <c r="C23" s="114">
        <v>0</v>
      </c>
      <c r="D23" s="107">
        <v>270020</v>
      </c>
      <c r="E23" s="78">
        <v>270020</v>
      </c>
      <c r="F23" s="60">
        <v>0</v>
      </c>
      <c r="G23" s="72" t="s">
        <v>10</v>
      </c>
      <c r="H23" s="14" t="s">
        <v>10</v>
      </c>
      <c r="I23" s="21" t="s">
        <v>10</v>
      </c>
    </row>
    <row r="24" spans="1:9" x14ac:dyDescent="0.25">
      <c r="A24" s="27" t="s">
        <v>130</v>
      </c>
      <c r="B24" s="103" t="s">
        <v>131</v>
      </c>
      <c r="C24" s="111">
        <f>SUM(C25:C28)</f>
        <v>3263858.15</v>
      </c>
      <c r="D24" s="108">
        <f t="shared" ref="D24:F24" si="9">SUM(D25:D28)</f>
        <v>123104215.42</v>
      </c>
      <c r="E24" s="90">
        <f t="shared" si="9"/>
        <v>139400617.49000001</v>
      </c>
      <c r="F24" s="90">
        <f t="shared" si="9"/>
        <v>6637333.5200000005</v>
      </c>
      <c r="G24" s="70">
        <f t="shared" si="2"/>
        <v>5.3916378877482964</v>
      </c>
      <c r="H24" s="13">
        <f t="shared" si="3"/>
        <v>4.761337244776648</v>
      </c>
      <c r="I24" s="19">
        <f t="shared" si="4"/>
        <v>203.35851666837911</v>
      </c>
    </row>
    <row r="25" spans="1:9" x14ac:dyDescent="0.25">
      <c r="A25" s="28" t="s">
        <v>132</v>
      </c>
      <c r="B25" s="102" t="s">
        <v>133</v>
      </c>
      <c r="C25" s="112">
        <v>486751.54</v>
      </c>
      <c r="D25" s="109">
        <v>2650000</v>
      </c>
      <c r="E25" s="91">
        <v>2857700</v>
      </c>
      <c r="F25" s="91">
        <v>861083.6</v>
      </c>
      <c r="G25" s="71">
        <f t="shared" si="2"/>
        <v>32.493720754716982</v>
      </c>
      <c r="H25" s="15">
        <f t="shared" si="3"/>
        <v>30.13205025020121</v>
      </c>
      <c r="I25" s="20">
        <f t="shared" si="4"/>
        <v>176.90413470494619</v>
      </c>
    </row>
    <row r="26" spans="1:9" x14ac:dyDescent="0.25">
      <c r="A26" s="28" t="s">
        <v>134</v>
      </c>
      <c r="B26" s="102" t="s">
        <v>135</v>
      </c>
      <c r="C26" s="112">
        <v>831843.68</v>
      </c>
      <c r="D26" s="109">
        <v>85377835.870000005</v>
      </c>
      <c r="E26" s="91">
        <v>101466537.87</v>
      </c>
      <c r="F26" s="91">
        <v>4020372.56</v>
      </c>
      <c r="G26" s="71">
        <f t="shared" si="2"/>
        <v>4.7089183264396555</v>
      </c>
      <c r="H26" s="15">
        <f t="shared" si="3"/>
        <v>3.9622644513119623</v>
      </c>
      <c r="I26" s="20">
        <f t="shared" si="4"/>
        <v>483.30866203130853</v>
      </c>
    </row>
    <row r="27" spans="1:9" x14ac:dyDescent="0.25">
      <c r="A27" s="28" t="s">
        <v>136</v>
      </c>
      <c r="B27" s="102" t="s">
        <v>137</v>
      </c>
      <c r="C27" s="112">
        <v>0</v>
      </c>
      <c r="D27" s="109">
        <v>23104360</v>
      </c>
      <c r="E27" s="91">
        <v>23104360</v>
      </c>
      <c r="F27" s="91">
        <v>0</v>
      </c>
      <c r="G27" s="72" t="s">
        <v>10</v>
      </c>
      <c r="H27" s="14" t="s">
        <v>10</v>
      </c>
      <c r="I27" s="21" t="s">
        <v>10</v>
      </c>
    </row>
    <row r="28" spans="1:9" x14ac:dyDescent="0.25">
      <c r="A28" s="28" t="s">
        <v>138</v>
      </c>
      <c r="B28" s="102" t="s">
        <v>139</v>
      </c>
      <c r="C28" s="112">
        <v>1945262.93</v>
      </c>
      <c r="D28" s="109">
        <v>11972019.550000001</v>
      </c>
      <c r="E28" s="91">
        <v>11972019.619999999</v>
      </c>
      <c r="F28" s="91">
        <v>1755877.36</v>
      </c>
      <c r="G28" s="71">
        <f t="shared" si="2"/>
        <v>14.666509294164992</v>
      </c>
      <c r="H28" s="15">
        <f t="shared" si="3"/>
        <v>14.666509208410403</v>
      </c>
      <c r="I28" s="20">
        <f t="shared" si="4"/>
        <v>90.264268799899455</v>
      </c>
    </row>
    <row r="29" spans="1:9" x14ac:dyDescent="0.25">
      <c r="A29" s="27" t="s">
        <v>140</v>
      </c>
      <c r="B29" s="103" t="s">
        <v>141</v>
      </c>
      <c r="C29" s="111">
        <f>SUM(C30:C34)</f>
        <v>368663432.03000003</v>
      </c>
      <c r="D29" s="108">
        <f t="shared" ref="D29:F29" si="10">SUM(D30:D34)</f>
        <v>2183752341.8200002</v>
      </c>
      <c r="E29" s="90">
        <f t="shared" si="10"/>
        <v>2622939761.9899998</v>
      </c>
      <c r="F29" s="90">
        <f t="shared" si="10"/>
        <v>415324504.18000001</v>
      </c>
      <c r="G29" s="70">
        <f t="shared" si="2"/>
        <v>19.018846424400714</v>
      </c>
      <c r="H29" s="13">
        <f t="shared" si="3"/>
        <v>15.834313475231973</v>
      </c>
      <c r="I29" s="19">
        <f t="shared" si="4"/>
        <v>112.65682139751874</v>
      </c>
    </row>
    <row r="30" spans="1:9" x14ac:dyDescent="0.25">
      <c r="A30" s="28" t="s">
        <v>142</v>
      </c>
      <c r="B30" s="102" t="s">
        <v>143</v>
      </c>
      <c r="C30" s="112">
        <v>119400248.54000001</v>
      </c>
      <c r="D30" s="109">
        <v>614878075.87</v>
      </c>
      <c r="E30" s="91">
        <v>597606834.87</v>
      </c>
      <c r="F30" s="91">
        <v>135706951.75</v>
      </c>
      <c r="G30" s="71">
        <f t="shared" si="2"/>
        <v>22.070546515743995</v>
      </c>
      <c r="H30" s="15">
        <f t="shared" si="3"/>
        <v>22.708400210904703</v>
      </c>
      <c r="I30" s="20">
        <f t="shared" si="4"/>
        <v>113.65717694007739</v>
      </c>
    </row>
    <row r="31" spans="1:9" x14ac:dyDescent="0.25">
      <c r="A31" s="28" t="s">
        <v>144</v>
      </c>
      <c r="B31" s="102" t="s">
        <v>145</v>
      </c>
      <c r="C31" s="112">
        <v>223137319.06999999</v>
      </c>
      <c r="D31" s="109">
        <v>1396840494.95</v>
      </c>
      <c r="E31" s="91">
        <v>1837055584.6900001</v>
      </c>
      <c r="F31" s="91">
        <v>247024753.56999999</v>
      </c>
      <c r="G31" s="71">
        <f t="shared" si="2"/>
        <v>17.684535525929341</v>
      </c>
      <c r="H31" s="15">
        <f t="shared" si="3"/>
        <v>13.446776223251023</v>
      </c>
      <c r="I31" s="20">
        <f t="shared" si="4"/>
        <v>110.70526194343418</v>
      </c>
    </row>
    <row r="32" spans="1:9" x14ac:dyDescent="0.25">
      <c r="A32" s="28" t="s">
        <v>146</v>
      </c>
      <c r="B32" s="102" t="s">
        <v>147</v>
      </c>
      <c r="C32" s="112">
        <v>19473366.800000001</v>
      </c>
      <c r="D32" s="109">
        <v>126252555</v>
      </c>
      <c r="E32" s="91">
        <v>138268446.43000001</v>
      </c>
      <c r="F32" s="91">
        <v>26560255.989999998</v>
      </c>
      <c r="G32" s="71">
        <f t="shared" si="2"/>
        <v>21.037400779730753</v>
      </c>
      <c r="H32" s="15">
        <f t="shared" si="3"/>
        <v>19.209195355678226</v>
      </c>
      <c r="I32" s="20">
        <f t="shared" si="4"/>
        <v>136.39272686015445</v>
      </c>
    </row>
    <row r="33" spans="1:9" x14ac:dyDescent="0.25">
      <c r="A33" s="28" t="s">
        <v>148</v>
      </c>
      <c r="B33" s="102" t="s">
        <v>149</v>
      </c>
      <c r="C33" s="113">
        <v>63332.5</v>
      </c>
      <c r="D33" s="99">
        <v>201908</v>
      </c>
      <c r="E33" s="59">
        <v>201908</v>
      </c>
      <c r="F33" s="60">
        <v>3199.81</v>
      </c>
      <c r="G33" s="71">
        <f t="shared" si="2"/>
        <v>1.5847861402222794</v>
      </c>
      <c r="H33" s="15">
        <f t="shared" si="3"/>
        <v>1.5847861402222794</v>
      </c>
      <c r="I33" s="21" t="s">
        <v>10</v>
      </c>
    </row>
    <row r="34" spans="1:9" x14ac:dyDescent="0.25">
      <c r="A34" s="28" t="s">
        <v>150</v>
      </c>
      <c r="B34" s="102" t="s">
        <v>151</v>
      </c>
      <c r="C34" s="112">
        <v>6589165.1200000001</v>
      </c>
      <c r="D34" s="109">
        <v>45579308</v>
      </c>
      <c r="E34" s="91">
        <v>49806988</v>
      </c>
      <c r="F34" s="91">
        <v>6029343.0599999996</v>
      </c>
      <c r="G34" s="71">
        <f t="shared" si="2"/>
        <v>13.228246159419532</v>
      </c>
      <c r="H34" s="15">
        <f t="shared" si="3"/>
        <v>12.105415930792681</v>
      </c>
      <c r="I34" s="20">
        <f t="shared" si="4"/>
        <v>91.503899966009655</v>
      </c>
    </row>
    <row r="35" spans="1:9" x14ac:dyDescent="0.25">
      <c r="A35" s="27" t="s">
        <v>152</v>
      </c>
      <c r="B35" s="103" t="s">
        <v>153</v>
      </c>
      <c r="C35" s="111">
        <f>SUM(C36:C37)</f>
        <v>13195340.549999999</v>
      </c>
      <c r="D35" s="108">
        <f t="shared" ref="D35" si="11">SUM(D36:D37)</f>
        <v>55944966</v>
      </c>
      <c r="E35" s="90">
        <f t="shared" ref="E35" si="12">SUM(E36:E37)</f>
        <v>61941965.719999999</v>
      </c>
      <c r="F35" s="90">
        <f t="shared" ref="F35" si="13">SUM(F36:F37)</f>
        <v>13432939.82</v>
      </c>
      <c r="G35" s="70">
        <f t="shared" si="2"/>
        <v>24.010989335483732</v>
      </c>
      <c r="H35" s="13">
        <f t="shared" si="3"/>
        <v>21.686331171215535</v>
      </c>
      <c r="I35" s="19">
        <f t="shared" si="4"/>
        <v>101.80063007165057</v>
      </c>
    </row>
    <row r="36" spans="1:9" x14ac:dyDescent="0.25">
      <c r="A36" s="28" t="s">
        <v>154</v>
      </c>
      <c r="B36" s="102" t="s">
        <v>155</v>
      </c>
      <c r="C36" s="112">
        <v>10305498.779999999</v>
      </c>
      <c r="D36" s="109">
        <v>41650786</v>
      </c>
      <c r="E36" s="91">
        <v>47650786</v>
      </c>
      <c r="F36" s="91">
        <v>9939811.9100000001</v>
      </c>
      <c r="G36" s="71">
        <f t="shared" si="2"/>
        <v>23.86464425905432</v>
      </c>
      <c r="H36" s="15">
        <f t="shared" si="3"/>
        <v>20.859701894529085</v>
      </c>
      <c r="I36" s="20">
        <f t="shared" si="4"/>
        <v>96.451536429176116</v>
      </c>
    </row>
    <row r="37" spans="1:9" x14ac:dyDescent="0.25">
      <c r="A37" s="28" t="s">
        <v>156</v>
      </c>
      <c r="B37" s="102" t="s">
        <v>157</v>
      </c>
      <c r="C37" s="112">
        <v>2889841.77</v>
      </c>
      <c r="D37" s="109">
        <v>14294180</v>
      </c>
      <c r="E37" s="91">
        <v>14291179.720000001</v>
      </c>
      <c r="F37" s="91">
        <v>3493127.91</v>
      </c>
      <c r="G37" s="71">
        <f t="shared" si="2"/>
        <v>24.437413758606652</v>
      </c>
      <c r="H37" s="15">
        <f t="shared" si="3"/>
        <v>24.442544131689083</v>
      </c>
      <c r="I37" s="20">
        <f t="shared" si="4"/>
        <v>120.87609592548729</v>
      </c>
    </row>
    <row r="38" spans="1:9" x14ac:dyDescent="0.25">
      <c r="A38" s="27" t="s">
        <v>158</v>
      </c>
      <c r="B38" s="103" t="s">
        <v>159</v>
      </c>
      <c r="C38" s="111">
        <f>SUM(C39:C42)</f>
        <v>15965853.970000001</v>
      </c>
      <c r="D38" s="108">
        <f t="shared" ref="D38:F38" si="14">SUM(D39:D42)</f>
        <v>165724513.87</v>
      </c>
      <c r="E38" s="90">
        <f t="shared" si="14"/>
        <v>187589408.93000001</v>
      </c>
      <c r="F38" s="90">
        <f t="shared" si="14"/>
        <v>104254233.88</v>
      </c>
      <c r="G38" s="70">
        <f t="shared" si="2"/>
        <v>62.908154892390023</v>
      </c>
      <c r="H38" s="13">
        <f t="shared" si="3"/>
        <v>55.57575690155462</v>
      </c>
      <c r="I38" s="19">
        <f t="shared" si="4"/>
        <v>652.98250927194215</v>
      </c>
    </row>
    <row r="39" spans="1:9" x14ac:dyDescent="0.25">
      <c r="A39" s="28" t="s">
        <v>160</v>
      </c>
      <c r="B39" s="102" t="s">
        <v>161</v>
      </c>
      <c r="C39" s="112">
        <v>813097.2</v>
      </c>
      <c r="D39" s="109">
        <v>3494000</v>
      </c>
      <c r="E39" s="91">
        <v>3494000</v>
      </c>
      <c r="F39" s="91">
        <v>864659.1</v>
      </c>
      <c r="G39" s="71">
        <f t="shared" si="2"/>
        <v>24.746969089868344</v>
      </c>
      <c r="H39" s="15">
        <f t="shared" si="3"/>
        <v>24.746969089868344</v>
      </c>
      <c r="I39" s="20">
        <f t="shared" si="4"/>
        <v>106.34141895950448</v>
      </c>
    </row>
    <row r="40" spans="1:9" x14ac:dyDescent="0.25">
      <c r="A40" s="28" t="s">
        <v>162</v>
      </c>
      <c r="B40" s="102" t="s">
        <v>163</v>
      </c>
      <c r="C40" s="112">
        <v>5169927.63</v>
      </c>
      <c r="D40" s="109">
        <v>15960000</v>
      </c>
      <c r="E40" s="91">
        <v>20230000</v>
      </c>
      <c r="F40" s="91">
        <v>7990000</v>
      </c>
      <c r="G40" s="71">
        <f t="shared" si="2"/>
        <v>50.062656641604008</v>
      </c>
      <c r="H40" s="15">
        <f t="shared" si="3"/>
        <v>39.495798319327733</v>
      </c>
      <c r="I40" s="20">
        <f t="shared" si="4"/>
        <v>154.54761791317378</v>
      </c>
    </row>
    <row r="41" spans="1:9" x14ac:dyDescent="0.25">
      <c r="A41" s="28" t="s">
        <v>164</v>
      </c>
      <c r="B41" s="102" t="s">
        <v>165</v>
      </c>
      <c r="C41" s="112">
        <v>9982829.1400000006</v>
      </c>
      <c r="D41" s="109">
        <v>146270513.87</v>
      </c>
      <c r="E41" s="91">
        <v>163796883.13</v>
      </c>
      <c r="F41" s="91">
        <v>95399574.780000001</v>
      </c>
      <c r="G41" s="71">
        <f t="shared" si="2"/>
        <v>65.221330161448492</v>
      </c>
      <c r="H41" s="15">
        <f t="shared" si="3"/>
        <v>58.242606914738793</v>
      </c>
      <c r="I41" s="20">
        <f t="shared" si="4"/>
        <v>955.63665812675629</v>
      </c>
    </row>
    <row r="42" spans="1:9" x14ac:dyDescent="0.25">
      <c r="A42" s="28" t="s">
        <v>201</v>
      </c>
      <c r="B42" s="102" t="s">
        <v>202</v>
      </c>
      <c r="C42" s="112">
        <v>0</v>
      </c>
      <c r="D42" s="109">
        <v>0</v>
      </c>
      <c r="E42" s="91">
        <v>68525.8</v>
      </c>
      <c r="F42" s="91">
        <v>0</v>
      </c>
      <c r="G42" s="71">
        <v>0</v>
      </c>
      <c r="H42" s="15">
        <f t="shared" si="3"/>
        <v>0</v>
      </c>
      <c r="I42" s="20">
        <v>0</v>
      </c>
    </row>
    <row r="43" spans="1:9" x14ac:dyDescent="0.25">
      <c r="A43" s="27" t="s">
        <v>166</v>
      </c>
      <c r="B43" s="103" t="s">
        <v>167</v>
      </c>
      <c r="C43" s="111">
        <f>SUM(C44:C45)</f>
        <v>11704256.059999999</v>
      </c>
      <c r="D43" s="108">
        <f t="shared" ref="D43:F43" si="15">SUM(D44:D45)</f>
        <v>56585068.219999999</v>
      </c>
      <c r="E43" s="90">
        <f t="shared" si="15"/>
        <v>56680835.969999999</v>
      </c>
      <c r="F43" s="90">
        <f t="shared" si="15"/>
        <v>14187772.960000001</v>
      </c>
      <c r="G43" s="70">
        <f t="shared" si="2"/>
        <v>25.073351338622814</v>
      </c>
      <c r="H43" s="13">
        <f t="shared" si="3"/>
        <v>25.030987488450769</v>
      </c>
      <c r="I43" s="19">
        <f t="shared" si="4"/>
        <v>121.21892145274889</v>
      </c>
    </row>
    <row r="44" spans="1:9" x14ac:dyDescent="0.25">
      <c r="A44" s="28" t="s">
        <v>168</v>
      </c>
      <c r="B44" s="102" t="s">
        <v>169</v>
      </c>
      <c r="C44" s="112">
        <v>5577236.0599999996</v>
      </c>
      <c r="D44" s="107">
        <v>20122330.539999999</v>
      </c>
      <c r="E44" s="91">
        <v>20122330.539999999</v>
      </c>
      <c r="F44" s="91">
        <v>4587772.96</v>
      </c>
      <c r="G44" s="71">
        <f t="shared" si="2"/>
        <v>22.79941158346562</v>
      </c>
      <c r="H44" s="15">
        <f t="shared" si="3"/>
        <v>22.79941158346562</v>
      </c>
      <c r="I44" s="20">
        <f t="shared" si="4"/>
        <v>82.25889868466497</v>
      </c>
    </row>
    <row r="45" spans="1:9" x14ac:dyDescent="0.25">
      <c r="A45" s="28" t="s">
        <v>170</v>
      </c>
      <c r="B45" s="102" t="s">
        <v>171</v>
      </c>
      <c r="C45" s="112">
        <v>6127020</v>
      </c>
      <c r="D45" s="107">
        <v>36462737.68</v>
      </c>
      <c r="E45" s="91">
        <v>36558505.43</v>
      </c>
      <c r="F45" s="91">
        <v>9600000</v>
      </c>
      <c r="G45" s="71">
        <f t="shared" si="2"/>
        <v>26.328247989085167</v>
      </c>
      <c r="H45" s="15">
        <f t="shared" si="3"/>
        <v>26.259279166599125</v>
      </c>
      <c r="I45" s="20">
        <f t="shared" si="4"/>
        <v>156.68302045692687</v>
      </c>
    </row>
    <row r="46" spans="1:9" x14ac:dyDescent="0.25">
      <c r="A46" s="27" t="s">
        <v>172</v>
      </c>
      <c r="B46" s="103" t="s">
        <v>173</v>
      </c>
      <c r="C46" s="111">
        <f>SUM(C47)</f>
        <v>747300</v>
      </c>
      <c r="D46" s="108">
        <f t="shared" ref="D46:F46" si="16">SUM(D47)</f>
        <v>3110000</v>
      </c>
      <c r="E46" s="90">
        <f t="shared" si="16"/>
        <v>3110000</v>
      </c>
      <c r="F46" s="90">
        <f t="shared" si="16"/>
        <v>777498</v>
      </c>
      <c r="G46" s="70">
        <f t="shared" si="2"/>
        <v>24.999935691318328</v>
      </c>
      <c r="H46" s="13">
        <f t="shared" si="3"/>
        <v>24.999935691318328</v>
      </c>
      <c r="I46" s="19">
        <f t="shared" si="4"/>
        <v>104.04094741067844</v>
      </c>
    </row>
    <row r="47" spans="1:9" x14ac:dyDescent="0.25">
      <c r="A47" s="29" t="s">
        <v>174</v>
      </c>
      <c r="B47" s="102" t="s">
        <v>175</v>
      </c>
      <c r="C47" s="112">
        <v>747300</v>
      </c>
      <c r="D47" s="107">
        <v>3110000</v>
      </c>
      <c r="E47" s="59">
        <v>3110000</v>
      </c>
      <c r="F47" s="60">
        <v>777498</v>
      </c>
      <c r="G47" s="71">
        <f t="shared" si="2"/>
        <v>24.999935691318328</v>
      </c>
      <c r="H47" s="15">
        <f t="shared" si="3"/>
        <v>24.999935691318328</v>
      </c>
      <c r="I47" s="20">
        <f t="shared" si="4"/>
        <v>104.04094741067844</v>
      </c>
    </row>
    <row r="48" spans="1:9" ht="23.25" x14ac:dyDescent="0.25">
      <c r="A48" s="30" t="s">
        <v>176</v>
      </c>
      <c r="B48" s="103" t="s">
        <v>177</v>
      </c>
      <c r="C48" s="111">
        <f>C49</f>
        <v>11142163.050000001</v>
      </c>
      <c r="D48" s="108">
        <f t="shared" ref="D48:F48" si="17">D49</f>
        <v>45666000</v>
      </c>
      <c r="E48" s="90">
        <f t="shared" si="17"/>
        <v>45666000</v>
      </c>
      <c r="F48" s="90">
        <f t="shared" si="17"/>
        <v>11416500.6</v>
      </c>
      <c r="G48" s="70">
        <f t="shared" si="2"/>
        <v>25.000001313887793</v>
      </c>
      <c r="H48" s="13">
        <f t="shared" si="3"/>
        <v>25.000001313887793</v>
      </c>
      <c r="I48" s="19">
        <f t="shared" si="4"/>
        <v>102.46215702255405</v>
      </c>
    </row>
    <row r="49" spans="1:9" ht="24" thickBot="1" x14ac:dyDescent="0.3">
      <c r="A49" s="31" t="s">
        <v>178</v>
      </c>
      <c r="B49" s="104" t="s">
        <v>179</v>
      </c>
      <c r="C49" s="115">
        <v>11142163.050000001</v>
      </c>
      <c r="D49" s="110">
        <v>45666000</v>
      </c>
      <c r="E49" s="67">
        <v>45666000</v>
      </c>
      <c r="F49" s="92">
        <v>11416500.6</v>
      </c>
      <c r="G49" s="73">
        <f t="shared" si="2"/>
        <v>25.000001313887793</v>
      </c>
      <c r="H49" s="32">
        <f t="shared" si="3"/>
        <v>25.000001313887793</v>
      </c>
      <c r="I49" s="33">
        <f t="shared" si="4"/>
        <v>102.46215702255405</v>
      </c>
    </row>
    <row r="50" spans="1:9" ht="15.75" thickBot="1" x14ac:dyDescent="0.3">
      <c r="A50" s="34"/>
      <c r="B50" s="45"/>
      <c r="C50" s="61"/>
      <c r="D50" s="79"/>
      <c r="E50" s="61"/>
      <c r="F50" s="61"/>
      <c r="G50" s="11"/>
      <c r="H50" s="50"/>
      <c r="I50" s="50"/>
    </row>
    <row r="51" spans="1:9" ht="15.75" thickBot="1" x14ac:dyDescent="0.3">
      <c r="A51" s="35" t="s">
        <v>180</v>
      </c>
      <c r="B51" s="46" t="s">
        <v>9</v>
      </c>
      <c r="C51" s="117">
        <v>-25708435.850000001</v>
      </c>
      <c r="D51" s="116">
        <v>0</v>
      </c>
      <c r="E51" s="75">
        <v>0</v>
      </c>
      <c r="F51" s="76">
        <v>6818231.54</v>
      </c>
      <c r="G51" s="74"/>
      <c r="H51" s="51"/>
      <c r="I51" s="52"/>
    </row>
    <row r="52" spans="1:9" x14ac:dyDescent="0.25">
      <c r="B52" s="53"/>
      <c r="C52" s="53"/>
      <c r="D52" s="63"/>
      <c r="E52" s="53"/>
      <c r="F52" s="53"/>
      <c r="G52" s="53"/>
      <c r="H52" s="54"/>
      <c r="I52" s="54"/>
    </row>
  </sheetData>
  <mergeCells count="5">
    <mergeCell ref="A3:A4"/>
    <mergeCell ref="B3:B4"/>
    <mergeCell ref="C3:C4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800B102-F62F-4ED3-8836-B0CFAC83C1C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Расходы</vt:lpstr>
      <vt:lpstr>Доходы!Заголовки_для_печати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FIN3</dc:creator>
  <cp:lastModifiedBy>FIN3</cp:lastModifiedBy>
  <cp:lastPrinted>2025-04-24T00:46:48Z</cp:lastPrinted>
  <dcterms:created xsi:type="dcterms:W3CDTF">2024-04-09T23:39:31Z</dcterms:created>
  <dcterms:modified xsi:type="dcterms:W3CDTF">2025-04-24T04:30:21Z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992_Орг=20020_Ф=0503317M_Период=март 2024 года.xlsx</vt:lpwstr>
  </property>
  <property fmtid="{D5CDD505-2E9C-101B-9397-08002B2CF9AE}" pid="3" name="Название отчета">
    <vt:lpwstr>992_Орг=20020_Ф=0503317M_Период=март 2024 года.xlsx</vt:lpwstr>
  </property>
  <property fmtid="{D5CDD505-2E9C-101B-9397-08002B2CF9AE}" pid="4" name="Версия клиента">
    <vt:lpwstr>23.1.0.38319 (.NET Core 3.1)</vt:lpwstr>
  </property>
  <property fmtid="{D5CDD505-2E9C-101B-9397-08002B2CF9AE}" pid="5" name="Тип сервера">
    <vt:lpwstr>PostgreSQL</vt:lpwstr>
  </property>
  <property fmtid="{D5CDD505-2E9C-101B-9397-08002B2CF9AE}" pid="6" name="Сервер">
    <vt:lpwstr>svod-db.primorsky.local</vt:lpwstr>
  </property>
  <property fmtid="{D5CDD505-2E9C-101B-9397-08002B2CF9AE}" pid="7" name="База">
    <vt:lpwstr>svod_smart_krai</vt:lpwstr>
  </property>
  <property fmtid="{D5CDD505-2E9C-101B-9397-08002B2CF9AE}" pid="8" name="Пользователь">
    <vt:lpwstr>rn20020_4</vt:lpwstr>
  </property>
  <property fmtid="{D5CDD505-2E9C-101B-9397-08002B2CF9AE}" pid="9" name="Шаблон">
    <vt:lpwstr>0503317G_20220101_1.xlt</vt:lpwstr>
  </property>
  <property fmtid="{D5CDD505-2E9C-101B-9397-08002B2CF9AE}" pid="10" name="Локальная база">
    <vt:lpwstr>не используется</vt:lpwstr>
  </property>
</Properties>
</file>