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filterPrivacy="1"/>
  <xr:revisionPtr revIDLastSave="0" documentId="13_ncr:1_{6DDF798E-8B13-4955-85D8-A05ECAD2FADE}" xr6:coauthVersionLast="38" xr6:coauthVersionMax="38" xr10:uidLastSave="{00000000-0000-0000-0000-000000000000}"/>
  <bookViews>
    <workbookView xWindow="0" yWindow="0" windowWidth="9510" windowHeight="117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0" i="1" l="1"/>
  <c r="I362" i="1" s="1"/>
  <c r="I243" i="1"/>
  <c r="I217" i="1"/>
  <c r="I183" i="1"/>
  <c r="I132" i="1"/>
  <c r="I73" i="1"/>
  <c r="I321" i="1"/>
  <c r="I311" i="1"/>
  <c r="I279" i="1" s="1"/>
  <c r="I72" i="1"/>
  <c r="I4" i="1" s="1"/>
  <c r="I157" i="1" l="1"/>
  <c r="I40" i="1" l="1"/>
  <c r="C405" i="1" l="1"/>
  <c r="D405" i="1"/>
  <c r="C406" i="1"/>
  <c r="D406" i="1"/>
  <c r="C407" i="1"/>
  <c r="D407" i="1"/>
  <c r="C408" i="1"/>
  <c r="D408" i="1"/>
  <c r="C400" i="1"/>
  <c r="D400" i="1"/>
  <c r="C401" i="1"/>
  <c r="D401" i="1"/>
  <c r="C402" i="1"/>
  <c r="D402" i="1"/>
  <c r="C403" i="1"/>
  <c r="D403" i="1"/>
  <c r="C404" i="1"/>
  <c r="D404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390" i="1"/>
  <c r="D390" i="1"/>
  <c r="C391" i="1"/>
  <c r="D391" i="1"/>
  <c r="C392" i="1"/>
  <c r="D392" i="1"/>
  <c r="C393" i="1"/>
  <c r="D393" i="1"/>
  <c r="C389" i="1"/>
  <c r="D389" i="1"/>
  <c r="C388" i="1"/>
  <c r="D388" i="1"/>
  <c r="E398" i="1" l="1"/>
  <c r="E403" i="1"/>
  <c r="I333" i="1"/>
  <c r="I273" i="1" l="1"/>
  <c r="I266" i="1"/>
  <c r="I256" i="1"/>
  <c r="E245" i="1"/>
  <c r="I126" i="1"/>
  <c r="I106" i="1"/>
  <c r="I361" i="1"/>
  <c r="F358" i="1"/>
  <c r="E358" i="1"/>
  <c r="F357" i="1"/>
  <c r="E357" i="1"/>
  <c r="F356" i="1"/>
  <c r="F355" i="1"/>
  <c r="I203" i="1" l="1"/>
  <c r="C275" i="1" l="1"/>
  <c r="D275" i="1"/>
  <c r="C276" i="1"/>
  <c r="D276" i="1"/>
  <c r="F271" i="1"/>
  <c r="E271" i="1"/>
  <c r="F270" i="1"/>
  <c r="E270" i="1"/>
  <c r="C258" i="1"/>
  <c r="D258" i="1"/>
  <c r="C259" i="1"/>
  <c r="D259" i="1"/>
  <c r="C249" i="1"/>
  <c r="D249" i="1"/>
  <c r="C250" i="1"/>
  <c r="D250" i="1"/>
  <c r="F247" i="1"/>
  <c r="E247" i="1"/>
  <c r="F246" i="1"/>
  <c r="E246" i="1"/>
  <c r="F245" i="1"/>
  <c r="F261" i="1"/>
  <c r="E261" i="1"/>
  <c r="F260" i="1"/>
  <c r="E260" i="1"/>
  <c r="E277" i="1"/>
  <c r="F277" i="1"/>
  <c r="E278" i="1"/>
  <c r="F278" i="1"/>
  <c r="F252" i="1"/>
  <c r="E252" i="1"/>
  <c r="F251" i="1"/>
  <c r="E251" i="1"/>
  <c r="C372" i="1"/>
  <c r="D372" i="1"/>
  <c r="C373" i="1"/>
  <c r="D373" i="1"/>
  <c r="C363" i="1"/>
  <c r="D363" i="1"/>
  <c r="C364" i="1"/>
  <c r="D364" i="1"/>
  <c r="C365" i="1"/>
  <c r="D365" i="1"/>
  <c r="C366" i="1"/>
  <c r="D366" i="1"/>
  <c r="C344" i="1"/>
  <c r="D344" i="1"/>
  <c r="C345" i="1"/>
  <c r="D345" i="1"/>
  <c r="C335" i="1"/>
  <c r="D335" i="1"/>
  <c r="C336" i="1"/>
  <c r="D336" i="1"/>
  <c r="C337" i="1"/>
  <c r="D337" i="1"/>
  <c r="C323" i="1"/>
  <c r="D323" i="1"/>
  <c r="C324" i="1"/>
  <c r="D324" i="1"/>
  <c r="C313" i="1"/>
  <c r="D313" i="1"/>
  <c r="C314" i="1"/>
  <c r="D314" i="1"/>
  <c r="C303" i="1"/>
  <c r="D303" i="1"/>
  <c r="C304" i="1"/>
  <c r="D304" i="1"/>
  <c r="C294" i="1"/>
  <c r="D294" i="1"/>
  <c r="C295" i="1"/>
  <c r="D295" i="1"/>
  <c r="C285" i="1"/>
  <c r="D285" i="1"/>
  <c r="C286" i="1"/>
  <c r="D286" i="1"/>
  <c r="C280" i="1"/>
  <c r="C281" i="1" s="1"/>
  <c r="D280" i="1"/>
  <c r="D281" i="1" s="1"/>
  <c r="I292" i="1"/>
  <c r="C239" i="1"/>
  <c r="D239" i="1"/>
  <c r="C240" i="1"/>
  <c r="D240" i="1"/>
  <c r="C232" i="1"/>
  <c r="D232" i="1"/>
  <c r="C233" i="1"/>
  <c r="D233" i="1"/>
  <c r="C223" i="1"/>
  <c r="D223" i="1"/>
  <c r="C224" i="1"/>
  <c r="D224" i="1"/>
  <c r="C218" i="1"/>
  <c r="D218" i="1"/>
  <c r="C219" i="1"/>
  <c r="D219" i="1"/>
  <c r="C213" i="1"/>
  <c r="D213" i="1"/>
  <c r="C214" i="1"/>
  <c r="D214" i="1"/>
  <c r="C205" i="1"/>
  <c r="D205" i="1"/>
  <c r="C206" i="1"/>
  <c r="D206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73" i="1"/>
  <c r="D173" i="1"/>
  <c r="C174" i="1"/>
  <c r="D174" i="1"/>
  <c r="C175" i="1"/>
  <c r="D175" i="1"/>
  <c r="C159" i="1"/>
  <c r="D159" i="1"/>
  <c r="D149" i="1"/>
  <c r="D150" i="1"/>
  <c r="C149" i="1"/>
  <c r="C150" i="1"/>
  <c r="D138" i="1"/>
  <c r="D139" i="1"/>
  <c r="C138" i="1"/>
  <c r="C139" i="1"/>
  <c r="D133" i="1"/>
  <c r="D134" i="1"/>
  <c r="C133" i="1"/>
  <c r="C134" i="1"/>
  <c r="D128" i="1"/>
  <c r="D129" i="1"/>
  <c r="C128" i="1"/>
  <c r="C129" i="1"/>
  <c r="D117" i="1"/>
  <c r="D118" i="1"/>
  <c r="D119" i="1"/>
  <c r="D120" i="1"/>
  <c r="C117" i="1"/>
  <c r="C118" i="1"/>
  <c r="C119" i="1"/>
  <c r="C120" i="1"/>
  <c r="D108" i="1"/>
  <c r="D109" i="1"/>
  <c r="C108" i="1"/>
  <c r="C109" i="1"/>
  <c r="D100" i="1"/>
  <c r="D101" i="1"/>
  <c r="C100" i="1"/>
  <c r="C101" i="1"/>
  <c r="D90" i="1"/>
  <c r="D91" i="1"/>
  <c r="C90" i="1"/>
  <c r="C91" i="1"/>
  <c r="D79" i="1"/>
  <c r="D80" i="1"/>
  <c r="C79" i="1"/>
  <c r="C80" i="1"/>
  <c r="D74" i="1"/>
  <c r="D75" i="1"/>
  <c r="D76" i="1"/>
  <c r="D77" i="1"/>
  <c r="C74" i="1"/>
  <c r="C75" i="1"/>
  <c r="C76" i="1"/>
  <c r="C77" i="1"/>
  <c r="C42" i="1"/>
  <c r="C43" i="1"/>
  <c r="C44" i="1"/>
  <c r="C11" i="1"/>
  <c r="C12" i="1"/>
  <c r="C13" i="1"/>
  <c r="C14" i="1"/>
  <c r="D11" i="1"/>
  <c r="F11" i="1" s="1"/>
  <c r="D12" i="1"/>
  <c r="E12" i="1" s="1"/>
  <c r="D13" i="1"/>
  <c r="D14" i="1"/>
  <c r="F14" i="1" s="1"/>
  <c r="C5" i="1"/>
  <c r="C6" i="1"/>
  <c r="C7" i="1"/>
  <c r="C8" i="1"/>
  <c r="C9" i="1"/>
  <c r="D67" i="1"/>
  <c r="D68" i="1"/>
  <c r="D69" i="1"/>
  <c r="C67" i="1"/>
  <c r="C68" i="1"/>
  <c r="C69" i="1"/>
  <c r="D56" i="1"/>
  <c r="D57" i="1"/>
  <c r="C56" i="1"/>
  <c r="C57" i="1"/>
  <c r="D42" i="1"/>
  <c r="D43" i="1"/>
  <c r="D44" i="1"/>
  <c r="D25" i="1"/>
  <c r="D26" i="1"/>
  <c r="D27" i="1"/>
  <c r="D28" i="1"/>
  <c r="D29" i="1"/>
  <c r="C25" i="1"/>
  <c r="C26" i="1"/>
  <c r="C27" i="1"/>
  <c r="C28" i="1"/>
  <c r="C29" i="1"/>
  <c r="D5" i="1"/>
  <c r="D6" i="1"/>
  <c r="E6" i="1" s="1"/>
  <c r="D7" i="1"/>
  <c r="E7" i="1" s="1"/>
  <c r="D8" i="1"/>
  <c r="D9" i="1"/>
  <c r="E258" i="1" l="1"/>
  <c r="F244" i="1"/>
  <c r="E268" i="1"/>
  <c r="F269" i="1"/>
  <c r="F268" i="1"/>
  <c r="E269" i="1"/>
  <c r="F250" i="1"/>
  <c r="E250" i="1"/>
  <c r="F276" i="1"/>
  <c r="E259" i="1"/>
  <c r="E244" i="1"/>
  <c r="F275" i="1"/>
  <c r="E276" i="1"/>
  <c r="F259" i="1"/>
  <c r="F258" i="1"/>
  <c r="F249" i="1"/>
  <c r="E275" i="1"/>
  <c r="E249" i="1"/>
  <c r="E9" i="1"/>
  <c r="F195" i="1"/>
  <c r="E195" i="1"/>
  <c r="E194" i="1"/>
  <c r="F188" i="1"/>
  <c r="E187" i="1"/>
  <c r="F194" i="1"/>
  <c r="F187" i="1"/>
  <c r="E188" i="1"/>
  <c r="E11" i="1"/>
  <c r="F13" i="1"/>
  <c r="E13" i="1"/>
  <c r="F28" i="1"/>
  <c r="F12" i="1"/>
  <c r="E14" i="1"/>
  <c r="E28" i="1"/>
  <c r="F8" i="1" l="1"/>
  <c r="E408" i="1" l="1"/>
  <c r="E407" i="1"/>
  <c r="E406" i="1"/>
  <c r="E405" i="1"/>
  <c r="E404" i="1"/>
  <c r="E402" i="1"/>
  <c r="E401" i="1"/>
  <c r="E400" i="1"/>
  <c r="E399" i="1"/>
  <c r="E397" i="1"/>
  <c r="E396" i="1"/>
  <c r="E395" i="1"/>
  <c r="E394" i="1"/>
  <c r="E393" i="1"/>
  <c r="E391" i="1"/>
  <c r="E390" i="1"/>
  <c r="E389" i="1"/>
  <c r="E388" i="1"/>
  <c r="I385" i="1"/>
  <c r="I371" i="1" s="1"/>
  <c r="F375" i="1"/>
  <c r="E375" i="1"/>
  <c r="F374" i="1"/>
  <c r="E374" i="1"/>
  <c r="F373" i="1"/>
  <c r="E373" i="1"/>
  <c r="F372" i="1"/>
  <c r="E372" i="1"/>
  <c r="F366" i="1"/>
  <c r="E366" i="1"/>
  <c r="F365" i="1"/>
  <c r="E365" i="1"/>
  <c r="F364" i="1"/>
  <c r="E364" i="1"/>
  <c r="F363" i="1"/>
  <c r="E363" i="1"/>
  <c r="I353" i="1"/>
  <c r="I343" i="1" s="1"/>
  <c r="F347" i="1" l="1"/>
  <c r="E347" i="1"/>
  <c r="F346" i="1"/>
  <c r="E346" i="1"/>
  <c r="F345" i="1"/>
  <c r="E345" i="1"/>
  <c r="F344" i="1"/>
  <c r="E344" i="1"/>
  <c r="I342" i="1"/>
  <c r="I334" i="1" s="1"/>
  <c r="F338" i="1"/>
  <c r="E338" i="1"/>
  <c r="F337" i="1"/>
  <c r="E337" i="1"/>
  <c r="F336" i="1"/>
  <c r="E336" i="1"/>
  <c r="F335" i="1"/>
  <c r="E335" i="1"/>
  <c r="I322" i="1" l="1"/>
  <c r="F326" i="1"/>
  <c r="E326" i="1"/>
  <c r="F325" i="1"/>
  <c r="E325" i="1"/>
  <c r="F324" i="1"/>
  <c r="E324" i="1"/>
  <c r="F323" i="1"/>
  <c r="E323" i="1"/>
  <c r="F316" i="1"/>
  <c r="E316" i="1"/>
  <c r="F315" i="1"/>
  <c r="E315" i="1"/>
  <c r="F314" i="1"/>
  <c r="E314" i="1"/>
  <c r="F313" i="1"/>
  <c r="E313" i="1"/>
  <c r="F306" i="1"/>
  <c r="E306" i="1"/>
  <c r="F305" i="1"/>
  <c r="E305" i="1"/>
  <c r="F304" i="1"/>
  <c r="E304" i="1"/>
  <c r="F303" i="1"/>
  <c r="E303" i="1"/>
  <c r="I301" i="1"/>
  <c r="F297" i="1"/>
  <c r="E297" i="1"/>
  <c r="F296" i="1"/>
  <c r="E296" i="1"/>
  <c r="F295" i="1"/>
  <c r="E295" i="1"/>
  <c r="F294" i="1"/>
  <c r="E294" i="1"/>
  <c r="F288" i="1"/>
  <c r="E288" i="1"/>
  <c r="F287" i="1"/>
  <c r="E287" i="1"/>
  <c r="F286" i="1"/>
  <c r="E286" i="1"/>
  <c r="F285" i="1"/>
  <c r="E285" i="1"/>
  <c r="F283" i="1"/>
  <c r="E283" i="1"/>
  <c r="F282" i="1"/>
  <c r="E282" i="1"/>
  <c r="F281" i="1"/>
  <c r="E281" i="1"/>
  <c r="F280" i="1"/>
  <c r="E280" i="1"/>
  <c r="I237" i="1"/>
  <c r="F242" i="1"/>
  <c r="E242" i="1"/>
  <c r="F241" i="1"/>
  <c r="E241" i="1"/>
  <c r="F240" i="1"/>
  <c r="E240" i="1"/>
  <c r="F239" i="1"/>
  <c r="E239" i="1"/>
  <c r="F235" i="1"/>
  <c r="E235" i="1"/>
  <c r="F234" i="1"/>
  <c r="E234" i="1"/>
  <c r="F233" i="1"/>
  <c r="E233" i="1"/>
  <c r="F232" i="1"/>
  <c r="E232" i="1"/>
  <c r="I230" i="1"/>
  <c r="F226" i="1"/>
  <c r="E226" i="1"/>
  <c r="F225" i="1"/>
  <c r="E225" i="1"/>
  <c r="F224" i="1"/>
  <c r="E224" i="1"/>
  <c r="F223" i="1"/>
  <c r="E223" i="1"/>
  <c r="F221" i="1"/>
  <c r="E221" i="1"/>
  <c r="F220" i="1"/>
  <c r="E220" i="1"/>
  <c r="F219" i="1"/>
  <c r="E219" i="1"/>
  <c r="F218" i="1"/>
  <c r="E218" i="1"/>
  <c r="F216" i="1"/>
  <c r="E216" i="1"/>
  <c r="F215" i="1"/>
  <c r="E215" i="1"/>
  <c r="F214" i="1"/>
  <c r="E214" i="1"/>
  <c r="F213" i="1"/>
  <c r="E213" i="1"/>
  <c r="I211" i="1"/>
  <c r="F208" i="1"/>
  <c r="E208" i="1"/>
  <c r="F207" i="1"/>
  <c r="E207" i="1"/>
  <c r="F206" i="1"/>
  <c r="E206" i="1"/>
  <c r="F205" i="1"/>
  <c r="E205" i="1"/>
  <c r="F196" i="1"/>
  <c r="E196" i="1"/>
  <c r="F193" i="1"/>
  <c r="E193" i="1"/>
  <c r="F192" i="1"/>
  <c r="E192" i="1"/>
  <c r="F191" i="1"/>
  <c r="E191" i="1"/>
  <c r="F189" i="1"/>
  <c r="E189" i="1"/>
  <c r="F186" i="1"/>
  <c r="E186" i="1"/>
  <c r="F185" i="1"/>
  <c r="E185" i="1"/>
  <c r="F184" i="1"/>
  <c r="E184" i="1"/>
  <c r="I182" i="1"/>
  <c r="I172" i="1" s="1"/>
  <c r="F176" i="1"/>
  <c r="E176" i="1"/>
  <c r="F175" i="1"/>
  <c r="E175" i="1"/>
  <c r="F174" i="1"/>
  <c r="E174" i="1"/>
  <c r="F173" i="1"/>
  <c r="E173" i="1"/>
  <c r="F171" i="1"/>
  <c r="E171" i="1"/>
  <c r="F170" i="1"/>
  <c r="E170" i="1"/>
  <c r="F169" i="1"/>
  <c r="E169" i="1"/>
  <c r="F168" i="1"/>
  <c r="E168" i="1"/>
  <c r="I166" i="1"/>
  <c r="F162" i="1"/>
  <c r="E162" i="1"/>
  <c r="F161" i="1"/>
  <c r="E161" i="1"/>
  <c r="F160" i="1"/>
  <c r="E160" i="1"/>
  <c r="F159" i="1"/>
  <c r="E159" i="1"/>
  <c r="F152" i="1"/>
  <c r="E152" i="1"/>
  <c r="F151" i="1"/>
  <c r="E151" i="1"/>
  <c r="F150" i="1"/>
  <c r="E150" i="1"/>
  <c r="F149" i="1"/>
  <c r="E149" i="1"/>
  <c r="I147" i="1" l="1"/>
  <c r="F141" i="1"/>
  <c r="E141" i="1"/>
  <c r="F140" i="1"/>
  <c r="E140" i="1"/>
  <c r="F139" i="1"/>
  <c r="E139" i="1"/>
  <c r="F138" i="1"/>
  <c r="E138" i="1"/>
  <c r="F136" i="1"/>
  <c r="E136" i="1"/>
  <c r="F135" i="1"/>
  <c r="E135" i="1"/>
  <c r="F134" i="1"/>
  <c r="E134" i="1"/>
  <c r="F133" i="1"/>
  <c r="E133" i="1"/>
  <c r="F131" i="1"/>
  <c r="E131" i="1"/>
  <c r="F130" i="1"/>
  <c r="E130" i="1"/>
  <c r="F129" i="1"/>
  <c r="E129" i="1"/>
  <c r="F128" i="1"/>
  <c r="E128" i="1"/>
  <c r="F120" i="1"/>
  <c r="E120" i="1"/>
  <c r="F119" i="1"/>
  <c r="E119" i="1"/>
  <c r="F118" i="1"/>
  <c r="E118" i="1"/>
  <c r="F117" i="1"/>
  <c r="E117" i="1"/>
  <c r="I115" i="1"/>
  <c r="F111" i="1"/>
  <c r="E111" i="1"/>
  <c r="F110" i="1"/>
  <c r="E110" i="1"/>
  <c r="F109" i="1"/>
  <c r="E109" i="1"/>
  <c r="F108" i="1"/>
  <c r="E108" i="1"/>
  <c r="F103" i="1"/>
  <c r="E103" i="1"/>
  <c r="F102" i="1"/>
  <c r="E102" i="1"/>
  <c r="F101" i="1"/>
  <c r="E101" i="1"/>
  <c r="F100" i="1"/>
  <c r="E100" i="1"/>
  <c r="I98" i="1"/>
  <c r="F93" i="1"/>
  <c r="E93" i="1"/>
  <c r="F92" i="1"/>
  <c r="E92" i="1"/>
  <c r="F91" i="1"/>
  <c r="E91" i="1"/>
  <c r="F90" i="1"/>
  <c r="E90" i="1"/>
  <c r="I88" i="1"/>
  <c r="F82" i="1"/>
  <c r="E82" i="1"/>
  <c r="F81" i="1"/>
  <c r="E81" i="1"/>
  <c r="F80" i="1"/>
  <c r="E80" i="1"/>
  <c r="F79" i="1"/>
  <c r="E79" i="1"/>
  <c r="F77" i="1"/>
  <c r="E77" i="1"/>
  <c r="F76" i="1"/>
  <c r="E76" i="1"/>
  <c r="F75" i="1"/>
  <c r="E75" i="1"/>
  <c r="F74" i="1"/>
  <c r="E74" i="1"/>
  <c r="F70" i="1"/>
  <c r="E70" i="1"/>
  <c r="F69" i="1"/>
  <c r="E69" i="1"/>
  <c r="F68" i="1"/>
  <c r="E68" i="1"/>
  <c r="F67" i="1"/>
  <c r="E67" i="1"/>
  <c r="I65" i="1"/>
  <c r="F59" i="1"/>
  <c r="E59" i="1"/>
  <c r="F58" i="1"/>
  <c r="E58" i="1"/>
  <c r="F57" i="1"/>
  <c r="E57" i="1"/>
  <c r="F56" i="1"/>
  <c r="E56" i="1"/>
  <c r="I54" i="1"/>
  <c r="F45" i="1"/>
  <c r="E45" i="1"/>
  <c r="F44" i="1"/>
  <c r="E44" i="1"/>
  <c r="F43" i="1"/>
  <c r="E43" i="1"/>
  <c r="F42" i="1"/>
  <c r="E42" i="1"/>
  <c r="F29" i="1"/>
  <c r="E29" i="1"/>
  <c r="F27" i="1"/>
  <c r="E27" i="1"/>
  <c r="F26" i="1"/>
  <c r="E26" i="1"/>
  <c r="F25" i="1"/>
  <c r="E25" i="1"/>
  <c r="I23" i="1"/>
  <c r="F9" i="1"/>
  <c r="F7" i="1"/>
  <c r="F6" i="1"/>
  <c r="E5" i="1"/>
  <c r="F5" i="1"/>
  <c r="I2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360" authorId="0" shapeId="0" xr:uid="{E3E5B573-961C-4722-965D-921C454BF3F6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<sst xmlns="http://schemas.openxmlformats.org/spreadsheetml/2006/main" count="430" uniqueCount="210">
  <si>
    <t>Наименование программы</t>
  </si>
  <si>
    <t>Денежные средства по программе</t>
  </si>
  <si>
    <t>Эффективность использования денежных средств, %</t>
  </si>
  <si>
    <t>Эффективность программы</t>
  </si>
  <si>
    <t>наименование показателя</t>
  </si>
  <si>
    <t>показатель не выполнения</t>
  </si>
  <si>
    <t>% исполнение</t>
  </si>
  <si>
    <t>1.  МП «Развитие образования Надеждинского муниципального района» на 2020-2024</t>
  </si>
  <si>
    <t>МБ</t>
  </si>
  <si>
    <t>КБ</t>
  </si>
  <si>
    <t>Всего</t>
  </si>
  <si>
    <t>ФБ</t>
  </si>
  <si>
    <t>1.1. Подпрограмма "Развитие системы дошкольного образования"</t>
  </si>
  <si>
    <t>Эффективность программы   %</t>
  </si>
  <si>
    <t>Эффективность подпрограммы, %</t>
  </si>
  <si>
    <t>1.2. Подпрограмма "Развитие системы общего образования"</t>
  </si>
  <si>
    <t>Эффективность подпрограммы %</t>
  </si>
  <si>
    <t>1.4. Подпрограмма "Воспитание и социализация детей и подростков с целью реализации федерального государственного образовательного стандарта "Путь к успеху"</t>
  </si>
  <si>
    <r>
      <rPr>
        <b/>
        <sz val="11"/>
        <color theme="1"/>
        <rFont val="Times New Roman"/>
        <family val="1"/>
        <charset val="204"/>
      </rPr>
      <t xml:space="preserve">1.3. Подпрограмма "Развитие системы дополнительного образования, отдыха, оздоровления и занятости детей и подростков"
</t>
    </r>
    <r>
      <rPr>
        <sz val="11"/>
        <color theme="1"/>
        <rFont val="Times New Roman"/>
        <family val="1"/>
        <charset val="204"/>
      </rPr>
      <t xml:space="preserve">
</t>
    </r>
  </si>
  <si>
    <t xml:space="preserve">1.5.  Отдельные мероприятия программы </t>
  </si>
  <si>
    <t>2. МП «Развитие культуры, физической культуры, спорта и молодежной политики в Надеждинском муниципальном районе на 2020-2025годы»</t>
  </si>
  <si>
    <t>Эффективность Программы %</t>
  </si>
  <si>
    <t>2.1. Подпрограмма «Организация и проведение культурно-досуговых мероприятий на территории Надеждинского муниципального района"</t>
  </si>
  <si>
    <t xml:space="preserve">Эффективность подпрограммы </t>
  </si>
  <si>
    <t xml:space="preserve">Эффективность подпрограммы % </t>
  </si>
  <si>
    <t xml:space="preserve">2.2. Подпрограмма «Развитие системы дополнительного образования»
</t>
  </si>
  <si>
    <t xml:space="preserve">2.3. Подпрограмма «Организация библиотечного обслуживания населения»
</t>
  </si>
  <si>
    <t xml:space="preserve">2.4. Подпрограмма "Организационно-воспитательная работа с молодежью"
</t>
  </si>
  <si>
    <t xml:space="preserve">2.5.  Подпрограмма "Развитие физической культуры и спорта на территории НМР"
</t>
  </si>
  <si>
    <t>2.6. Отдельные мероприятия</t>
  </si>
  <si>
    <t>Оценка эффективности муниципальных программ за 2022 год по Надеждинскому муниципальному району</t>
  </si>
  <si>
    <r>
      <rPr>
        <b/>
        <sz val="11"/>
        <color theme="1"/>
        <rFont val="Times New Roman"/>
        <family val="1"/>
        <charset val="204"/>
      </rPr>
      <t>Эффективность подпрограммы</t>
    </r>
    <r>
      <rPr>
        <sz val="11"/>
        <color theme="1"/>
        <rFont val="Times New Roman"/>
        <family val="1"/>
        <charset val="204"/>
      </rPr>
      <t xml:space="preserve"> </t>
    </r>
  </si>
  <si>
    <t>3.4. Отдельные мероприятия</t>
  </si>
  <si>
    <t xml:space="preserve">Эффективность программы  </t>
  </si>
  <si>
    <t>5.  МП  «Обеспечение доступным жильем и качественными услугами жилищно-коммунального хозяйства Надеждинского муниципального района на 2021-2025 годы»</t>
  </si>
  <si>
    <t>Эффективность Программы%</t>
  </si>
  <si>
    <t>5.1. Подпрограмма «Создание условий  для обеспечения  качественными услугами жилищно-коммунального хозяйства Надеждинского муниципального района»</t>
  </si>
  <si>
    <t>5.2. Подпрограмма «Проведение капитального ремонта многоквартирных домов в Надеждинском муниципальном районе»</t>
  </si>
  <si>
    <t>5.3. Отдельные мероприятия</t>
  </si>
  <si>
    <t>6.  МП
«Информационное общество Надеждинского муниципального района на 2020-2024 годы»</t>
  </si>
  <si>
    <t>6.1.  Подпрограмма №1 «Развитие информационных систем и информационных сервисов для жителей НМР. Электронное правительство, система межведомственного электронного взаимодействия»</t>
  </si>
  <si>
    <t xml:space="preserve">Эффективность Программы %  </t>
  </si>
  <si>
    <t xml:space="preserve">                  Эффективность подпрограммы %</t>
  </si>
  <si>
    <t>6.2. Подпрограмма № 2 «Информационное освещение деятельности администрации Надеждинского муниципального района в средствах массовой информации»</t>
  </si>
  <si>
    <t>6.3. Отдельные мероприятия</t>
  </si>
  <si>
    <t>8.1. Подпрограмма «Противодействие и профилактика экстремизма, терроризма на территории Надеждинского муниципального района на 2016-2023 годы»</t>
  </si>
  <si>
    <t>8.2. Подпрограмма «Усиление борьбы с преступностью, правонарушениями на территории Надеждинского муниципального района на 2016 -2023 годы»</t>
  </si>
  <si>
    <t>8.3. Подпрограмма «Комплексные меры по противодействию употреблению наркотиков в Надеждинском муниципальном районе на 2016-2023 годы»</t>
  </si>
  <si>
    <t>8.4. Подпрограмма «Повышение безопасности дорожного движения 
в Надеждинском муниципальном районе на 2016-2023 год</t>
  </si>
  <si>
    <t>Эффективновть Программы %</t>
  </si>
  <si>
    <t xml:space="preserve">    Эффективность программы %</t>
  </si>
  <si>
    <t>Эффективность программы %</t>
  </si>
  <si>
    <t>13.МП "Переселение граждан из аварийного жилищного фонда Надеждинского муниципального района Приморского края на 2020-2025 годы</t>
  </si>
  <si>
    <t>Итого, в том числе:</t>
  </si>
  <si>
    <t>Итого</t>
  </si>
  <si>
    <t>Бюджет НМР</t>
  </si>
  <si>
    <t>Фонд реформирования ЖКХ</t>
  </si>
  <si>
    <t>Администрация  НМР</t>
  </si>
  <si>
    <t>Управление образования</t>
  </si>
  <si>
    <t>Управление культуры</t>
  </si>
  <si>
    <t>Внебюджет</t>
  </si>
  <si>
    <t xml:space="preserve">8. МП «Безопасный район» на 2016-2024 годы
</t>
  </si>
  <si>
    <t>7.1 Подпрограмма "Снижение рисков и смягчение последствий чрезвычайных ситуаций природного и техногенного характера в Надеждинском муниципальном районе" на 2022-2026 годы</t>
  </si>
  <si>
    <t>7.2. Подпрограмма "Пожарная безопасность" на 2022-2026 годы</t>
  </si>
  <si>
    <t>7.3. Подпрограмма "Предупреждение и ликвидация последствий чрезвычайных ситуаций природного и техногенного характера в Надеждинском муниципальном районе" на 2022-2026 годы</t>
  </si>
  <si>
    <t xml:space="preserve">7.4. Отдельные мероприятия программы </t>
  </si>
  <si>
    <t>1) Доля протяженности автомобильных дорог общего пользования местного значения, на которых имеется техническая документация (технический паспорт), в общей протяженности автомобильных дорог общего пользования местного значения НМР
2022 год – 42,98%
По программе – 42,98 %</t>
  </si>
  <si>
    <t>2) Исполнение решений суда по паспортизации дорог Надеждинского муниципального района
2022 год – 100%
По программе –100%</t>
  </si>
  <si>
    <t>5) Организация бесперебойного освещения  участков муниципальных дорог, оснащенных действующими системами освещения
2022 год – 100,0 % 
По программе – 100,0 %</t>
  </si>
  <si>
    <t>1)Доля населения Надеждинского муниципального района, обеспеченного качественной питьевой водой из систем централизованного водоснабжения               2022 год –  87,5 % 
По программе – 87,5 %</t>
  </si>
  <si>
    <t xml:space="preserve">2)  Увеличение протяженности уличной водопроводной сети Надеждинского муниципального района                           2022 год –  3,2 %                                                      По программе – 3,2 % </t>
  </si>
  <si>
    <t>3) Обустройство новых площадок для сбора (в том числе раздельный сбор) твердых коммунальных отходов                            2022 год –   10 %                                                    По программе – 10%</t>
  </si>
  <si>
    <t>4) Количество построенных и реконструированных крупных объектов водоснабжения, водоотведения                                      2022 год –  2 ед. 
По программе – 2 ед.</t>
  </si>
  <si>
    <t xml:space="preserve">5) Строительство очистных сооружений                           2022 год –  1 ед.                                                      По программе – 1 ед. </t>
  </si>
  <si>
    <t>1) Проведение  капитального ремонта многоквартирных домов в Надеждинском районе                                                                          2022 год –   9 ед.                                                       По программе – 10 %</t>
  </si>
  <si>
    <t>2)  Исполнение положений Закона Приморского края от 07.08.2013 
№ 227-КЗ «О системе капитального ремонта многоквартирных домов 
в Приморском крае» в части уплаты взносов собственниками помещений 
в многоквартирных домах
2022 год –  100% 
По программе – 100%</t>
  </si>
  <si>
    <t>Выполнение, (руб)</t>
  </si>
  <si>
    <t>Экономия (руб.)</t>
  </si>
  <si>
    <t>Утвержденов бюджете, ( руб)</t>
  </si>
  <si>
    <t>3.  МП «Экономическое развитие Надеждинского муниципального района на 2016-2024 годы»</t>
  </si>
  <si>
    <t>3.1. Подпрограмма «Содействие развитию малого и среднего предпринимательства в Надеждинском муниципальном районе на 2016-2024 годы»</t>
  </si>
  <si>
    <t>3.2.  Подпрограмма «Управление муниципальным имуществом, находящимся в собственности Надеждинского муниципального района на 2016-2024 годы»</t>
  </si>
  <si>
    <t>3.3. Подпрограмма «Развитие муниципальной службы в АНМР и структурных подразделениях администрации Надеждинского муниципального района на 2016-2024 годы»</t>
  </si>
  <si>
    <t>4. МП «Развитие дорожной отрасли в Надеждинском муниципальном районе на 2015-2024 годы</t>
  </si>
  <si>
    <t>1) Снижение количества допущенных должностными лицами   органов местного самоуправления и подведомственных им организаций коррупционных проступков, влекущих применение мер юридической ответственности                                     2022 год –4 ед.
По программе – 4 ед.</t>
  </si>
  <si>
    <t>2)Увеличение количества направленных должностными лицами   органов местного самоуправления и подведомственных им организаций в установленном порядке уведомлений о личной заинтересованности при исполнении должностных обязанностей, которая приводит или может привести к конфликту интересов                                              2022 год – 9  ед.                                                                                   .По программе -2 ед</t>
  </si>
  <si>
    <t>3) Количество публикаций в СМИ и информационных сообщений, размещенных на официальных сайтах   органов местного самоуправления, по вопросам противодействия коррупции (медиактивность);                                             2022 год- 3 ед.
По программе – 3 ед.</t>
  </si>
  <si>
    <t>4) Увеличение числа граждан, удовлетворенных деятельностью органов местного самоуправления по противодействию коррупции и результатами противодействия коррупции (положительная динамика).
2022 год- 14 %
По программе – 14 %</t>
  </si>
  <si>
    <t>5. Количество мероприятий антикоррупционной направленности проведенных в отчетный период               2022 год- 2 ед.
По программе – 2 %</t>
  </si>
  <si>
    <t>6. Численность муниципальных служащих, прошедших обучение по вопросам противодействия коррупции
2022 год- 39 ед
По программе – 15 ед.</t>
  </si>
  <si>
    <r>
      <t xml:space="preserve">1)  Количество субъектов малого и среднего предпринимательства, зарегистрированных на территории </t>
    </r>
    <r>
      <rPr>
        <sz val="11"/>
        <rFont val="Times New Roman"/>
        <family val="1"/>
        <charset val="204"/>
      </rPr>
      <t>НМР, в расчете на 10 тыс. населения
2022  год –  433,6 ед.</t>
    </r>
    <r>
      <rPr>
        <sz val="11"/>
        <color theme="1"/>
        <rFont val="Times New Roman"/>
        <family val="1"/>
        <charset val="204"/>
      </rPr>
      <t xml:space="preserve">
По программе –  485 ед. </t>
    </r>
  </si>
  <si>
    <r>
      <t xml:space="preserve">2)  Доля среднесписочной численности работников (без внешних совместителей) малых и средних предприятий,  осуществляющих деятельность на территории НМР
</t>
    </r>
    <r>
      <rPr>
        <sz val="11"/>
        <rFont val="Times New Roman"/>
        <family val="1"/>
        <charset val="204"/>
      </rPr>
      <t>2022 год –     38,7 %</t>
    </r>
    <r>
      <rPr>
        <sz val="11"/>
        <color theme="1"/>
        <rFont val="Times New Roman"/>
        <family val="1"/>
        <charset val="204"/>
      </rPr>
      <t xml:space="preserve">
По программе – 43,7%</t>
    </r>
  </si>
  <si>
    <t xml:space="preserve">1)  Количество муниципальных служащих АНМР, включенных в кадровый резерв 2022 год - 9   чел.                                                    По программе –5 чел. </t>
  </si>
  <si>
    <t xml:space="preserve">2)  Количество муниципальных служащих АНМР и её отраслевых (функциональных) органов, прошедших повышение квалификации в общем объеме муниципальных служащих
2022 год –  18 чел. 
По программе –  15 чел. </t>
  </si>
  <si>
    <t xml:space="preserve">3)  Количество муниципальных служащих АНМР и ёе отраслевых (функциональных) органов,  прошедших периодический медицинский осмотр
2022 год –  22 чел. 
По программе – 25 чел. </t>
  </si>
  <si>
    <t>1)  Увеличение количества объектов муниципальной собственности, прошедших государственную регистрацию
2022 год – 2,95 %
По программе  –  2,95%</t>
  </si>
  <si>
    <t>2) Уменьшение количества объектов муниципальной казны в результате приватизации муниципального имущества не участвующего в решении вопросов местного значения 
2022 год –  рост  на 0,09 %
По программе – на 0%</t>
  </si>
  <si>
    <t>3)    Пополнение бюджета Надеждинского муниципального района неналоговыми доходами 
от реализации муниципального имущества
2022 год –  10,5 млн. руб.
По программе – 1,5 млн. руб.</t>
  </si>
  <si>
    <t>1) Удовлетворение потребности  населения  Надеждинского муниципального района  твердым топливом  (дрова)  
2022 год – 100%
По программе – 100%</t>
  </si>
  <si>
    <t>2)Контроль за своевременным исполнением муниципального контракта, заключенного с  продавцом твердого топлива
2022 год – 100%
По программе – 100%</t>
  </si>
  <si>
    <t>3)Компенсация (возмещение) выпадающих доходов за реализованное топливо организации, поставщику
2022 год – 100%
По программе – 100%</t>
  </si>
  <si>
    <t>1) Доля муниципальных кладбищ, на которых проведена уборка территории, в общем количестве муниципальных кладбищ
2022 год – 100%
По программе –100%</t>
  </si>
  <si>
    <t>2)Доля муниципальных кладбищ, на которых проведен покос травы, в общем  количестве муниципальных кладбищ 
2022 год – 100%
По программе –100%</t>
  </si>
  <si>
    <t>3)Доля муниципальных кладбищ, на которых проведен снос аварийных деревьев,  в общем количестве муниципальных кладбищ
2022 год – 100%
По программе –100%</t>
  </si>
  <si>
    <t>4)Доля муниципальных кладбищ, на которых проведена дезинсекция, в общем количестве муниципальных кладбищ
2022 год – 100%
По программе –100%</t>
  </si>
  <si>
    <t>5)Доля муниципальных кладбищ, на которых проведены работы по содержанию дорог, в общем количестве муниципальных кладбищ 
2022 год – 20%
По программе –20%</t>
  </si>
  <si>
    <t>7) Количество мест (площадок) накопления твердых коммунальных отходов, обустроенных на территории муниципальных кладбищ
2022 год – 0
По программе –0</t>
  </si>
  <si>
    <t>6)Количество муниципальных кладбищ, на которых установлено ограждение территории
2022 год – 0
По программе –0</t>
  </si>
  <si>
    <t>9)Доля погребения умерших (погибших), не имеющих супруга, близких родственников, иных родственников либо законного представителя умершего, в общем количестве от имеющейся потребности погребения данной категории умерших (погибших) 2022 год – 100%
По программе –100%</t>
  </si>
  <si>
    <t>8)Доля погребения умерших (погибших) в соответствии с гарантированным перечнем услуг по погребению в общем количестве от имеющейся потребности погребения данной категории умерших (погибших) 2022 год – 100%
По программе –100%</t>
  </si>
  <si>
    <t>1) Количество выявленных на территории НМР  преступлений террористической и экстремистской направленности  (за исключением заведомо ложных сообщений об акте терроризма): 2022  год¬  – 0  ед. 
По программе –   0 ед.</t>
  </si>
  <si>
    <t>2) Количество зарегистрированных на территории НМР несанкционированных акций экстремистской направленности, повлекших возникновение массовых беспорядков или иное осложнение оперативной обстановки:                                   2022  год¬ – 0   ед. 
По программе –   0 ед.</t>
  </si>
  <si>
    <t>3)  Число общественных или религиозных объединений, ликвидированных по причине осуществления ими экстремисткой деятельности 
2022 год¬  – 0  ед. 
По программе  –   0 ед.</t>
  </si>
  <si>
    <t>3) Увеличение числа несовершеннолетних, трудоустроенных в летний период времени
2022  год¬  – 0  %
По программе  – 3%</t>
  </si>
  <si>
    <t>1)  Уменьшение количества лиц, погибших в результате дорожно-транспортных происшествий на территории НМР 
2022 год¬  –  0%
По программе  – 10 %</t>
  </si>
  <si>
    <t>2)  Снижение количества дорожно-транспортных происшествий на территории НМР
2020 год¬  –   рост на 12,4 %,
По программе  – снижение на 10 %</t>
  </si>
  <si>
    <t>3)  Уменьшение количества детей, пострадавших в результате дорожно-транспортных происшествий 
по собственной неосторожности 
на территории НМР                                     2022 год¬  – уменьшение на 25%
По программе  –  снижение на 10%</t>
  </si>
  <si>
    <t>1) Уменьшение количества граждан, осуществляющих незаконное потребление наркотиков и психотропных веществ на территории НМР
2022  год  - снижение на 11  %
По программе – на 3,0 %</t>
  </si>
  <si>
    <t>2) Снижение количества преступлений, совершенных на территории НМР несовершеннолетними гражданами или при их участии 
2022 год¬  - снижение на  92%
По программе  –   10 %</t>
  </si>
  <si>
    <t>1) Предоставление социальных выплат молодым семьям, признанных нуждающимися в улушении жилищных условий, для улучшения жилищных условий 
2022 год – 2 ед.                                          По программе –2 %</t>
  </si>
  <si>
    <t>2) Общая площадь жилых помещений, приобретенная участниками Программы
2022 год – 114 кв.м.,
По программе –114 кв.м.</t>
  </si>
  <si>
    <t>1)  Удельный вес населения НМР, участвующего в культурно-досуговых мероприятиях, организуемых 
и проводимых МБУ ЦКД НМР
2022 год – 246%
По программе – 318%</t>
  </si>
  <si>
    <t>2)  Количество  мероприятий, организуемых и проводимых МБУ ЦКД НМР
2022 год –  141 ед.
По программе –  267 ед.</t>
  </si>
  <si>
    <t>3)  Количество клубных формирований МБУ ЦКД НМР:         2022 год  -15 ед.
По программе - 19 ед.</t>
  </si>
  <si>
    <t>4)  Количество участников клубных формирований МБУ ЦКД НМР
2022 год –  253 чел.
По программе –  270 чел.</t>
  </si>
  <si>
    <t xml:space="preserve">5)  Удовлетворенность населения  качеством услуги по организации и проведению культурно-досуговых, театрально-зрелищных мероприятий
2022 год – 90 %
По программе – 90 % </t>
  </si>
  <si>
    <t>1) Участие МБОУ ДОД ДШИ 
в культурно-массовых (художественных мероприятиях)
2022  год  – 63 %
По программе – 93%</t>
  </si>
  <si>
    <t>2)  Удельный вес выпускников МБОУ ДОД ДШИ
2022 год –  13%
По программе – 46%</t>
  </si>
  <si>
    <t>3)  Удельный вес  лауреатов, дипломантов в конкурсах и фестивалях от общего числа участников
2022 год – 15 %
По программе – 74%</t>
  </si>
  <si>
    <t>4)  Удовлетворенность населения качеством предоставляемых услугв сфере дополнительного образования                       2022 год – 98 %                                                      По программе – 98%</t>
  </si>
  <si>
    <t xml:space="preserve">1)  Количество экземпляров новых поступлений в библиотечный фонд МКУ МБ на 1,0 тыс. чел.
2022 год – 0 ед. 
По программе –  0 ед. </t>
  </si>
  <si>
    <t>2)  Число зарегистрированных пользователей библиотек МКУ МБ
2022 год – 1113 чел. 
По программе –  519 чел.</t>
  </si>
  <si>
    <t>1)  Доля численности детей и молодежи НМР  в возрасте от 14 до 30 лет, участвующих в реализации мероприятий (проектов, программ) 
по отрасли «Молодежная политика»
2022 год – 19 % 
По программе – 15 %</t>
  </si>
  <si>
    <t>2)  Доля детей и молодежи НМР  в возрасте от 14 до 30 лет, занявших призовые места в зональных, краевых, региональных, всероссийских и международных конкурсах, фестивалях и олимпиадах, 
от количества участвующих 
в вышеуказанных мероприятиях
2022 год –  69% 
По программе – 69 %</t>
  </si>
  <si>
    <t>3)  Удовлетворенность целевой группы (дети и молодежь НМР в возрасте от 14 до 30 лет) качеством организуемых мероприятий (проектов, программ) по приоритетным направлениям молодежной политики
2022 год –77% 
По программе – 77%</t>
  </si>
  <si>
    <t xml:space="preserve">1.Доля населения Надеждинского муниципального района, систематически занимающегося физической культурой и спортом  2022 год – 12 % 
По программе – 17 %   </t>
  </si>
  <si>
    <t>Количество мероприятий по выполнению показателей Всероссийского комплекса «Готов к труду и обороне» (ГТО)                 2022 год – 6 шт. 
По программе – 6 шт.</t>
  </si>
  <si>
    <t>Количество участников мероприятий по выполнению показателей Всероссийского комплекса «Готов к труду и обороне» (ГТО)                                  2022 год – 290 ед 
По программе – 290 ед.</t>
  </si>
  <si>
    <r>
      <t>У</t>
    </r>
    <r>
      <rPr>
        <sz val="12"/>
        <color rgb="FF000000"/>
        <rFont val="Times New Roman"/>
        <family val="1"/>
        <charset val="204"/>
      </rPr>
      <t xml:space="preserve">ровень обеспеченности граждан </t>
    </r>
    <r>
      <rPr>
        <sz val="12"/>
        <color theme="1"/>
        <rFont val="Times New Roman"/>
        <family val="1"/>
        <charset val="204"/>
      </rPr>
      <t>Надеждинского муниципального района</t>
    </r>
    <r>
      <rPr>
        <sz val="12"/>
        <color rgb="FF000000"/>
        <rFont val="Times New Roman"/>
        <family val="1"/>
        <charset val="204"/>
      </rPr>
      <t xml:space="preserve"> спортивными сооружениями исходя из единовременной пропускной способности объектов спорта.</t>
    </r>
    <r>
      <rPr>
        <sz val="12"/>
        <color theme="1"/>
        <rFont val="Times New Roman"/>
        <family val="1"/>
        <charset val="204"/>
      </rPr>
      <t xml:space="preserve"> 2022 год – 43,48% 
По программе – 43,48%</t>
    </r>
  </si>
  <si>
    <t>12. МП «Обеспечение жильем молодых семей Надеждинского муниципального района" на 2021-2027 годы»</t>
  </si>
  <si>
    <t>1) Увеличение количества отремонтированных и отреставрированных объектов культурного наследия, расположенных на территории Надеждинского муниципального района
2022 год – 0%                                          По программе –64 %</t>
  </si>
  <si>
    <t>2) Увеличение количества объектов культурного наследия, зарегистрированных в едином государственном реестре объектов культурного наследия (памятников истории и культуры) народов Российской Федерации: 
2022 год – 0%,
По программе – 32%</t>
  </si>
  <si>
    <t>3) Увеличение количества объектов культурного наследия, расположенных на территории Надеждинского муниципального района и принятых в муниципальную собственность                         2022 год – 0%                                                           По программе – 68%</t>
  </si>
  <si>
    <t>4) Увеличение количества разработанных охранных зон  объектов культурного наследия, расположенных на территории Надеждинского муниципального района.                                        2022 год- 0%
По программе –32 %</t>
  </si>
  <si>
    <t>5) Увеличение оформленных технических планов на объекты культурного наследия, расположенных на территории Надеждинского муниципального района
2022 год – 0%
По программе – 72%</t>
  </si>
  <si>
    <t>11. МП «Сохранение и популяризация объектов культурного наследия (памятников истории и культуры) в Надеждинском муниципальном районе на 2019-2024 годы»</t>
  </si>
  <si>
    <t>7. МП «Совершенствование 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годы»</t>
  </si>
  <si>
    <t>Эффективность  подпрограммы</t>
  </si>
  <si>
    <t>Эффективность подпрограммя</t>
  </si>
  <si>
    <t>9.  МП «Противодействие коррупции 
на территории Надеждинского муниципального района на 2021-2025 годы»</t>
  </si>
  <si>
    <t>10. МП
"Обеспечение населения твердым топливом на территории Надеждинского муниципального района на 2019-2024 годы"</t>
  </si>
  <si>
    <t>14.МП " Организация похоронного дела на территории Надеждинского муниципального района на 2020-2024 годы"</t>
  </si>
  <si>
    <t>1)Доля электронного документооборота между администрацией НМР, государственными органами власти и иными организациями в общем объеме документооборота:                   2022  год – 46   %
По программе – 70%</t>
  </si>
  <si>
    <t>2)   Доля отечественного лицензионного программного обеспечения, установленного на рабочие места сотрудников, осуществляющих работу в системе межведомственного электронного взаимодействия
2022 год –  35%
По программе – 35%</t>
  </si>
  <si>
    <t>3) Доля структурных подразделений администрации НМР, имеющих доступ в сеть Интернет со скоростью не менее 10 Мбит/сек, в общем количестве структурных подразделений
2022 год – 100  %
По программе – 100 %</t>
  </si>
  <si>
    <t>1) Доля газетных площадей с информацией о деятельности органов местного самоуправления НМР в общем объеме тиража МБУ «Трудовая слава»                               2022 год – 50%
По программе – 50 %</t>
  </si>
  <si>
    <t>3) 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НМР            2022 год –  62,69 %                                                  По программе – 62,69%</t>
  </si>
  <si>
    <t xml:space="preserve">5)  Количество вновь созданных рабочих мест субъектами малого и среднего предпринимательства, осуществляющих свою деятельность на территории НМР
2022 год –  207 ед.
по программе –  150 ед. </t>
  </si>
  <si>
    <t>1) Охват населения района централизованным оповещением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              2022 год –  60 %
По программе – 60 %</t>
  </si>
  <si>
    <t>2)Сокращение количества лиц, погибших на водных объектах района в летний и зимний периоды                  2022 год –   60 %
По программе – 60 %</t>
  </si>
  <si>
    <t>3) Создание материальных ресурсов для ликвидации чрезвычайных ситуаций                                           2022 год –  17 %
По программе – 40 %</t>
  </si>
  <si>
    <t>1)Число населенных пунктов, находящихся вне зоны нормативного времени прибытия пожарных подразделений государственной противопожарной службы                    2022 год –  5 ед
По программе – 5 ед.</t>
  </si>
  <si>
    <t>2)Укомплектованность подразделений добровольной пожарной охраны (команды) Надеждинского муниципального района пожарной техникой и оборудованием                                       2022 год –  50 %
По программе – 50%</t>
  </si>
  <si>
    <t>3)Среднее время прибытия подразделений добровольной пожарной охраны (команды) Надеждинского муниципального района на чрезвычайные ситуации и пожары в сельской местности              2022 год – 15  мин.
По программе – 15 мин.</t>
  </si>
  <si>
    <t>4) Число населенных пунктов, в которых нормативное время прибытия пожарных подразделений обеспечивается системой добровольной пожарной охраны           2022 год –  3 ед.
По программе – 3 ед.</t>
  </si>
  <si>
    <t>1)Количество подтапливаемых подворий граждан, проживающих в сельских населенных пунктах Надеждинского муниципального района, расположенных на береговой территории р. Раздольное и Смеринка, подверженных негативному воздействию вод и защищенных от этого воздействия в результате проведенных мероприятий по откачке воды и расчистке от завалов русел.                  2022 год –   18 ед
По программе – 18 ед.</t>
  </si>
  <si>
    <t>1) Площадь расселенного аварийного жилищного фонда
2021 год – 2138,9 кв.м.
По программе – 2509,20 кв.м</t>
  </si>
  <si>
    <t>2) Площадь приобретенного жилищного фонда                                  2022 год – 2617,88 кв.м.,
По программе –2988,18 кв.м.</t>
  </si>
  <si>
    <t>3) Число граждан, переселенных из аварийного жилищного фонда
2022 год –186 чел.
По программе 201 чел.</t>
  </si>
  <si>
    <t>3) Увеличение налоговых поступлений от упрощенной системы налогообложения в виде единого налога на вмененный доход и на основе патента от субъектов малого и среднего предпринимательства, осуществляющих деятельность на территории НМР 
в консолидированный бюджет НМР
2022 год –   1,0 %,
По программе  – на 1,0 %</t>
  </si>
  <si>
    <t>4)  Доля объема выпуска продукции (работ, услуг) субъектами малого предпринимательства, осуществляющих деятельность 
на территории НМР
2022 год – 128 %
По программе – 44,5%</t>
  </si>
  <si>
    <t>4)  Доля протяженности автомобильных дорог общего пользования местного значения, реконструируемых, в общей протяженности автомобильных дорог общего пользования местного значения запланированных под реконструкцию
2022 год –  0,66 % 
По программе – 0,66 %</t>
  </si>
  <si>
    <t>1) Доля  детей, в возрасте от 1,5 до 7 лет, получающих услуги дошкольного образования:                   2022 год –   78,3  %                                     По программе –95 %</t>
  </si>
  <si>
    <t>4) Доля воспитанников ДОУ НМР, обучающихся по программам, соответствующим требованиям федерального государственного образовательного стандарта (далее –ФГОС) дошкольного образования
2022 год –  100     %
По программе – 100%</t>
  </si>
  <si>
    <t>5) Доля ДОУ НМР, в которых созданы условия для организации образовательного процесса в соответствии с современными требованиями:                                       2022 год –    69  %
По программе –  69 %</t>
  </si>
  <si>
    <t>2) Коэффициент посещаемости МДОУ НМР детьми в возрасте от 1,5 до 7 лет :
2022 год – 81,6    %
По программе – 80%</t>
  </si>
  <si>
    <t>3) Доля детей НМР в возрасте от 3 до 7 лет, получающих дошкольную образовательную услугу, в общей численности детей от 3 до 7 лет             :2022 год –      74,7 %                                По программе – 100%</t>
  </si>
  <si>
    <t>6) Удовлетворенность населения качеством предоставляемых услуг в сфере дошкольного образования в НМР:
2022 год –    90  %
По программе – 89 %</t>
  </si>
  <si>
    <t>7) Доля МДОУ НМР, осуществляющих обучение  по образовательным программам дошкольного образования в режиме полного дня, в общей численности МДОУ НМР
2022 год – 100    %
По программе – 75 %</t>
  </si>
  <si>
    <t>1)  Доля  учащихся МОУ НМР, обучающихся в соответствии с ФГОС:                                                         2022 год –   100 %
По программе – 100%</t>
  </si>
  <si>
    <t>2) Достижение обучающихся образовательных результатов по итогам сдачи единого государственного экзамена и основного государственного экзамена, как по основным предметам, так и по предметам по выбору:                                                  2022 год –  85 %
По программе – 85%</t>
  </si>
  <si>
    <t>3)  Доля выпускников МОУ НМР, не сдавших единый государственный экзамен и не получивших  аттестат о среднем общем образовании, в общей численности выпускников МОУ НМР:
2022 год –   3,3    %
По программе – 2,8%</t>
  </si>
  <si>
    <t>4) Доля обучающихся МОУ НМР, занимающихся во вторую (третью) смену, в общей численности обучающихся в МОУ НМР:
2022 год  -  4  % 
По программе- 8%</t>
  </si>
  <si>
    <t>5)  Доля педагогических работников с первой и высшей квалификационной категорией от общей численности педагогических работников                                              2022 год –   54  %                                                        По программе – 85  %</t>
  </si>
  <si>
    <t>6)  Доля победителей 
и призеров районных предметных олимпиад в общей численности участников:                                                         2022 год –    38  %
По программе – 81 %</t>
  </si>
  <si>
    <t>7)  Количество учащихся на 
1 компьютер
2022 год –   10  чел.
По программе – 9 чел.</t>
  </si>
  <si>
    <t>9) Доля МОУ НМР, осуществляющих образовательную деятельность в очном режиме, в общей численности МОУ НМР
2022 год –    100 %
По программе – 75%</t>
  </si>
  <si>
    <t>1) Доля детей в возрасте 5-18 лет, получающих услуги по дополнительному образованию в МОУ НМР, в общей численности детей данной возрастной группы  МОУ НМР:
2022 год – 74 %
По программе – 79%</t>
  </si>
  <si>
    <t>2) Охват обучающихся в МОУ НМР в возрасте от 14 до 18 лет трудоустройством в каникулярное время
2022 год –  7 %
По программе – 10%</t>
  </si>
  <si>
    <t>3) Охват обучающихся 1-7 классов в МОУ НМР в лагерях отдыха с дневным пребыванием в каникулярное время                             2022 год – 90  %                                                       По программе -90%</t>
  </si>
  <si>
    <t>4) Удовлетворенность населения НМР качеством предоставляемых услуг в сфере дополнительного образования:
2022 год –69 %
По программе - 69%</t>
  </si>
  <si>
    <t>5) Доля МОУ ДО НМР, осуществляющих общеобразовательную деятельность в очном режиме, в общей численности МОУ ДО НМР
2022 год –    50 %
По программе - 100%</t>
  </si>
  <si>
    <t>1)  Доля учащихся МОУ НМР,  участвующих в общешкольных мероприятиях:
2022 год – 57  %
По программе – 57 %</t>
  </si>
  <si>
    <t>2)  Доля учащихся МОУ НМР, занятых в кружках и секциях по интересам:                   2022 год –   40 %                                                          По программе – 40  %</t>
  </si>
  <si>
    <t>3)  Доля учащихся МОУ НМР  - участников муниципальных, региональных и всероссийских олимпиад, интеллектуальных 
и спортивных соревнований 
и творческих конкурсов:
2022 год –   56 %                                                    По программе  30%</t>
  </si>
  <si>
    <t>4)  Доля учащихся МОУ НМР - победителей и призеров олимпиад, интеллектуальных и творческих конкурсов, спортивных соревнований различного уровня:
2022 год –  50   %
По программе –  50%</t>
  </si>
  <si>
    <t>5)  Доля высших рейтинговых оценок участия (1,2 места, Гран-при и т.п.) учащихся НМР в муниципальных, региональных, российских олимпиадах, интеллектуальных соревнованиях                  2022 год – 31  %                                                     По программе – 31%</t>
  </si>
  <si>
    <t>8) Увеличение доли детей-инвалидов и других маломобильных групп населения,  получающих дошкольную образовательную услугу, положительно оценивающих уровень доступности объектов образования
2022 год –   50  %
По программе – 50 %</t>
  </si>
  <si>
    <t>8)  Удовлетворенность населения НМР качеством предоставляемых услуг в сфере общего образования  в Надеждинском муниципальном районе:                                                               2022 год –   80   %
По программе – 78%</t>
  </si>
  <si>
    <t>10) Увеличение доли детей-инвалидов и других маломобильных групп населения,  обучающихся в общеобразовательных учреждениях, положительно оценивающих уровень доступности объектов образования
2022 год –     50 %
По программе – 50%</t>
  </si>
  <si>
    <t>6)Увеличение доли детей-инвалидов и других маломобильных групп населения,  получающих услугу дополнительного образования, положительно оценивающих уровень доступности объектов образования
2022 год –   50 %
По программе - 50%</t>
  </si>
  <si>
    <t>7)Доля детей в возрасте от 5 до 18 лет, получающих дополнительное образование с использованием сертификата дополнительного образования, в обще численности  детей, получающих дополнительное образование  за счет бюджетных средств
2022 год –  91  %
По программе - 100%</t>
  </si>
  <si>
    <t>8)Доля детей  в возрасте от 5 до 18 лет, использующих сертификаты дополнительного образования в статусе сертификатов персонифицированного финансирования
2022 год –  91  %
По программе - 77 %</t>
  </si>
  <si>
    <t>4) Пополнение бюджета НМР неналоговыми доходами от реализации земельных участков, государственная собственность на которые не разграничена
2022 год – 55,87 млн. руб.
По программе –48 млн. руб.</t>
  </si>
  <si>
    <t>4) Доля учащихся образовательных учреждений, участвующих в реализации мероприятий по профилактике наркомании в НМР, от общей численности учащихся
2022  год – 92    %
По программе – 92 %</t>
  </si>
  <si>
    <t>4) Доля учащихся образовательных учреждений, участвующих в реализации мероприятий по профилактике дорожно-транспортных происшествий, от общей численности учащихся
2022  год¬  – 100%
По программе  –  100 %</t>
  </si>
  <si>
    <r>
      <t>1)</t>
    </r>
    <r>
      <rPr>
        <b/>
        <sz val="10"/>
        <color theme="1"/>
        <rFont val="Times New Roman"/>
        <family val="1"/>
        <charset val="204"/>
      </rPr>
      <t>  </t>
    </r>
    <r>
      <rPr>
        <sz val="10"/>
        <color theme="1"/>
        <rFont val="Times New Roman"/>
        <family val="1"/>
        <charset val="204"/>
      </rPr>
      <t xml:space="preserve">Количество трудоустроенных молодых специалистов в МОУ НМР                                                  2022 год  –  7   чел.                                                    По программе – 3  чел. </t>
    </r>
  </si>
  <si>
    <t>1) Снижение количества преступлений, зарегистрированных на территории Надеждинского муниципального района 
2022   год¬  снижение на 17,1 %
По программе  – снижение на 10 %</t>
  </si>
  <si>
    <t>2)  Уменьшение количества лиц, потребляющих наркотикии выявленные в рамках медицинских обследований                                                    2022  год­  –  3%                                                      По программе  –   3 %</t>
  </si>
  <si>
    <t>3) Снижение количества преступлений, связанных с незаконным оборотом наркотиков и психотропных веществ                           2021  год –  уменьшение 5 %                                По программе -  на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</si>
</sst>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_р_._-;\-* #,##0.00_р_._-;_-* &quot;-&quot;??_р_.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67">
    <xf numFmtId="0" fontId="0" fillId="0" borderId="0"/>
    <xf numFmtId="0" fontId="8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9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47" applyNumberFormat="0" applyAlignment="0" applyProtection="0"/>
    <xf numFmtId="0" fontId="14" fillId="8" borderId="47" applyNumberFormat="0" applyAlignment="0" applyProtection="0"/>
    <xf numFmtId="0" fontId="14" fillId="8" borderId="47" applyNumberFormat="0" applyAlignment="0" applyProtection="0"/>
    <xf numFmtId="0" fontId="14" fillId="8" borderId="47" applyNumberFormat="0" applyAlignment="0" applyProtection="0"/>
    <xf numFmtId="0" fontId="14" fillId="8" borderId="47" applyNumberFormat="0" applyAlignment="0" applyProtection="0"/>
    <xf numFmtId="0" fontId="15" fillId="21" borderId="48" applyNumberFormat="0" applyAlignment="0" applyProtection="0"/>
    <xf numFmtId="0" fontId="15" fillId="21" borderId="48" applyNumberFormat="0" applyAlignment="0" applyProtection="0"/>
    <xf numFmtId="0" fontId="15" fillId="21" borderId="48" applyNumberFormat="0" applyAlignment="0" applyProtection="0"/>
    <xf numFmtId="0" fontId="15" fillId="21" borderId="48" applyNumberFormat="0" applyAlignment="0" applyProtection="0"/>
    <xf numFmtId="0" fontId="15" fillId="21" borderId="48" applyNumberFormat="0" applyAlignment="0" applyProtection="0"/>
    <xf numFmtId="0" fontId="16" fillId="21" borderId="47" applyNumberFormat="0" applyAlignment="0" applyProtection="0"/>
    <xf numFmtId="0" fontId="16" fillId="21" borderId="47" applyNumberFormat="0" applyAlignment="0" applyProtection="0"/>
    <xf numFmtId="0" fontId="16" fillId="21" borderId="47" applyNumberFormat="0" applyAlignment="0" applyProtection="0"/>
    <xf numFmtId="0" fontId="16" fillId="21" borderId="47" applyNumberFormat="0" applyAlignment="0" applyProtection="0"/>
    <xf numFmtId="0" fontId="16" fillId="21" borderId="47" applyNumberFormat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8" fillId="0" borderId="50" applyNumberFormat="0" applyFill="0" applyAlignment="0" applyProtection="0"/>
    <xf numFmtId="0" fontId="18" fillId="0" borderId="50" applyNumberFormat="0" applyFill="0" applyAlignment="0" applyProtection="0"/>
    <xf numFmtId="0" fontId="18" fillId="0" borderId="50" applyNumberFormat="0" applyFill="0" applyAlignment="0" applyProtection="0"/>
    <xf numFmtId="0" fontId="18" fillId="0" borderId="50" applyNumberFormat="0" applyFill="0" applyAlignment="0" applyProtection="0"/>
    <xf numFmtId="0" fontId="18" fillId="0" borderId="50" applyNumberFormat="0" applyFill="0" applyAlignment="0" applyProtection="0"/>
    <xf numFmtId="0" fontId="19" fillId="0" borderId="51" applyNumberFormat="0" applyFill="0" applyAlignment="0" applyProtection="0"/>
    <xf numFmtId="0" fontId="19" fillId="0" borderId="51" applyNumberFormat="0" applyFill="0" applyAlignment="0" applyProtection="0"/>
    <xf numFmtId="0" fontId="19" fillId="0" borderId="51" applyNumberFormat="0" applyFill="0" applyAlignment="0" applyProtection="0"/>
    <xf numFmtId="0" fontId="19" fillId="0" borderId="51" applyNumberFormat="0" applyFill="0" applyAlignment="0" applyProtection="0"/>
    <xf numFmtId="0" fontId="19" fillId="0" borderId="5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2" applyNumberFormat="0" applyFill="0" applyAlignment="0" applyProtection="0"/>
    <xf numFmtId="0" fontId="20" fillId="0" borderId="52" applyNumberFormat="0" applyFill="0" applyAlignment="0" applyProtection="0"/>
    <xf numFmtId="0" fontId="20" fillId="0" borderId="52" applyNumberFormat="0" applyFill="0" applyAlignment="0" applyProtection="0"/>
    <xf numFmtId="0" fontId="20" fillId="0" borderId="52" applyNumberFormat="0" applyFill="0" applyAlignment="0" applyProtection="0"/>
    <xf numFmtId="0" fontId="20" fillId="0" borderId="52" applyNumberFormat="0" applyFill="0" applyAlignment="0" applyProtection="0"/>
    <xf numFmtId="0" fontId="21" fillId="22" borderId="53" applyNumberFormat="0" applyAlignment="0" applyProtection="0"/>
    <xf numFmtId="0" fontId="21" fillId="22" borderId="53" applyNumberFormat="0" applyAlignment="0" applyProtection="0"/>
    <xf numFmtId="0" fontId="21" fillId="22" borderId="53" applyNumberFormat="0" applyAlignment="0" applyProtection="0"/>
    <xf numFmtId="0" fontId="21" fillId="22" borderId="53" applyNumberFormat="0" applyAlignment="0" applyProtection="0"/>
    <xf numFmtId="0" fontId="21" fillId="22" borderId="5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" fillId="24" borderId="54" applyNumberFormat="0" applyFont="0" applyAlignment="0" applyProtection="0"/>
    <xf numFmtId="0" fontId="11" fillId="24" borderId="54" applyNumberFormat="0" applyFont="0" applyAlignment="0" applyProtection="0"/>
    <xf numFmtId="0" fontId="11" fillId="24" borderId="54" applyNumberFormat="0" applyFont="0" applyAlignment="0" applyProtection="0"/>
    <xf numFmtId="0" fontId="11" fillId="24" borderId="54" applyNumberFormat="0" applyFont="0" applyAlignment="0" applyProtection="0"/>
    <xf numFmtId="0" fontId="11" fillId="24" borderId="54" applyNumberFormat="0" applyFon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</cellStyleXfs>
  <cellXfs count="276">
    <xf numFmtId="0" fontId="0" fillId="0" borderId="0" xfId="0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wrapText="1"/>
    </xf>
    <xf numFmtId="0" fontId="5" fillId="0" borderId="9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0" fontId="4" fillId="0" borderId="12" xfId="0" applyFont="1" applyBorder="1" applyAlignment="1">
      <alignment wrapText="1"/>
    </xf>
    <xf numFmtId="164" fontId="4" fillId="0" borderId="12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0" xfId="0" applyFont="1"/>
    <xf numFmtId="0" fontId="4" fillId="0" borderId="4" xfId="0" applyFont="1" applyBorder="1"/>
    <xf numFmtId="0" fontId="5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2" xfId="0" applyFont="1" applyBorder="1"/>
    <xf numFmtId="0" fontId="4" fillId="0" borderId="20" xfId="0" applyFont="1" applyBorder="1"/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4" fillId="0" borderId="11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28" xfId="0" applyFont="1" applyBorder="1" applyAlignment="1">
      <alignment horizontal="right" wrapText="1"/>
    </xf>
    <xf numFmtId="164" fontId="4" fillId="0" borderId="21" xfId="0" applyNumberFormat="1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4" xfId="0" applyFont="1" applyBorder="1" applyAlignment="1"/>
    <xf numFmtId="0" fontId="4" fillId="0" borderId="9" xfId="0" applyFont="1" applyBorder="1" applyAlignment="1"/>
    <xf numFmtId="0" fontId="4" fillId="0" borderId="11" xfId="0" applyFont="1" applyBorder="1"/>
    <xf numFmtId="0" fontId="2" fillId="0" borderId="12" xfId="0" applyFont="1" applyBorder="1" applyAlignment="1"/>
    <xf numFmtId="0" fontId="4" fillId="0" borderId="28" xfId="0" applyFont="1" applyBorder="1" applyAlignment="1">
      <alignment wrapText="1"/>
    </xf>
    <xf numFmtId="0" fontId="4" fillId="0" borderId="3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10" xfId="0" applyFont="1" applyBorder="1"/>
    <xf numFmtId="0" fontId="2" fillId="0" borderId="13" xfId="0" applyFont="1" applyBorder="1"/>
    <xf numFmtId="0" fontId="4" fillId="0" borderId="11" xfId="0" applyFont="1" applyBorder="1" applyAlignment="1"/>
    <xf numFmtId="0" fontId="4" fillId="0" borderId="22" xfId="0" applyFont="1" applyBorder="1"/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4" fontId="4" fillId="0" borderId="4" xfId="0" applyNumberFormat="1" applyFont="1" applyBorder="1" applyAlignment="1">
      <alignment wrapText="1"/>
    </xf>
    <xf numFmtId="4" fontId="4" fillId="0" borderId="21" xfId="0" applyNumberFormat="1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4" fontId="4" fillId="0" borderId="4" xfId="0" applyNumberFormat="1" applyFont="1" applyBorder="1"/>
    <xf numFmtId="4" fontId="4" fillId="0" borderId="12" xfId="0" applyNumberFormat="1" applyFont="1" applyBorder="1"/>
    <xf numFmtId="4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31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wrapText="1"/>
    </xf>
    <xf numFmtId="0" fontId="30" fillId="25" borderId="4" xfId="0" applyFont="1" applyFill="1" applyBorder="1" applyAlignment="1">
      <alignment wrapText="1"/>
    </xf>
    <xf numFmtId="0" fontId="4" fillId="25" borderId="4" xfId="0" applyFont="1" applyFill="1" applyBorder="1" applyAlignment="1">
      <alignment wrapText="1"/>
    </xf>
    <xf numFmtId="0" fontId="4" fillId="25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wrapText="1"/>
    </xf>
    <xf numFmtId="164" fontId="4" fillId="0" borderId="22" xfId="0" applyNumberFormat="1" applyFont="1" applyBorder="1" applyAlignment="1">
      <alignment wrapText="1"/>
    </xf>
    <xf numFmtId="0" fontId="33" fillId="0" borderId="57" xfId="0" applyFont="1" applyBorder="1" applyAlignment="1">
      <alignment horizontal="justify" vertical="center" wrapText="1"/>
    </xf>
    <xf numFmtId="0" fontId="33" fillId="0" borderId="58" xfId="0" applyFont="1" applyBorder="1" applyAlignment="1">
      <alignment horizontal="justify" vertical="center" wrapText="1"/>
    </xf>
    <xf numFmtId="1" fontId="4" fillId="0" borderId="4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4" fillId="0" borderId="56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16" xfId="0" applyFont="1" applyBorder="1" applyAlignment="1">
      <alignment vertical="center" wrapText="1"/>
    </xf>
    <xf numFmtId="0" fontId="33" fillId="0" borderId="4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wrapText="1"/>
    </xf>
    <xf numFmtId="0" fontId="33" fillId="0" borderId="0" xfId="0" applyFont="1" applyBorder="1" applyAlignment="1">
      <alignment horizontal="left" vertical="top" wrapText="1"/>
    </xf>
    <xf numFmtId="0" fontId="33" fillId="0" borderId="4" xfId="0" applyFont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wrapText="1"/>
    </xf>
    <xf numFmtId="1" fontId="5" fillId="0" borderId="13" xfId="0" applyNumberFormat="1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4" fontId="4" fillId="0" borderId="7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25" borderId="10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5" borderId="4" xfId="0" applyFont="1" applyFill="1" applyBorder="1" applyAlignment="1">
      <alignment horizontal="justify" vertical="center" wrapText="1"/>
    </xf>
    <xf numFmtId="0" fontId="4" fillId="25" borderId="4" xfId="0" applyFont="1" applyFill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0" fillId="0" borderId="17" xfId="0" applyBorder="1" applyAlignment="1"/>
    <xf numFmtId="0" fontId="5" fillId="0" borderId="41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4" fillId="0" borderId="32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5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1" fontId="5" fillId="0" borderId="25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1" fontId="5" fillId="0" borderId="23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5" xfId="0" applyBorder="1" applyAlignment="1"/>
    <xf numFmtId="0" fontId="4" fillId="0" borderId="28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1" fontId="5" fillId="0" borderId="38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33" fillId="0" borderId="4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9" fillId="25" borderId="16" xfId="0" applyFont="1" applyFill="1" applyBorder="1" applyAlignment="1">
      <alignment wrapText="1"/>
    </xf>
    <xf numFmtId="0" fontId="5" fillId="25" borderId="6" xfId="0" applyFont="1" applyFill="1" applyBorder="1" applyAlignment="1">
      <alignment wrapText="1"/>
    </xf>
    <xf numFmtId="0" fontId="29" fillId="25" borderId="5" xfId="0" applyFont="1" applyFill="1" applyBorder="1" applyAlignment="1">
      <alignment wrapText="1"/>
    </xf>
    <xf numFmtId="0" fontId="5" fillId="25" borderId="5" xfId="0" applyFont="1" applyFill="1" applyBorder="1" applyAlignment="1">
      <alignment wrapText="1"/>
    </xf>
    <xf numFmtId="0" fontId="29" fillId="25" borderId="6" xfId="0" applyFont="1" applyFill="1" applyBorder="1" applyAlignment="1">
      <alignment vertical="top" wrapText="1"/>
    </xf>
  </cellXfs>
  <cellStyles count="367">
    <cellStyle name="20% - Акцент1 2" xfId="2" xr:uid="{9CA67542-5628-447A-8350-355EB5CCA3B5}"/>
    <cellStyle name="20% - Акцент2 2" xfId="3" xr:uid="{761C33C7-AF38-4961-A094-946310E30491}"/>
    <cellStyle name="20% - Акцент3 2" xfId="4" xr:uid="{43E4B409-126E-48FE-AB52-688D00C22C5F}"/>
    <cellStyle name="20% - Акцент4 2" xfId="5" xr:uid="{1B671216-8595-488F-A87F-5FA4C34BBF1E}"/>
    <cellStyle name="20% - Акцент5 2" xfId="6" xr:uid="{B05D08BC-3D14-4441-88A6-0DE46571E731}"/>
    <cellStyle name="20% - Акцент6 2" xfId="7" xr:uid="{A44C29AC-F218-4DE9-BE3C-85C34F3BBEF8}"/>
    <cellStyle name="40% - Акцент1 2" xfId="8" xr:uid="{D9518B33-E216-4219-A86E-380D3C015DD0}"/>
    <cellStyle name="40% - Акцент2 2" xfId="9" xr:uid="{B8941633-D7D8-4E15-B266-688CD1FF9F1B}"/>
    <cellStyle name="40% - Акцент3 2" xfId="10" xr:uid="{7B4797EE-7443-44B0-8313-E8547B7254D0}"/>
    <cellStyle name="40% - Акцент4 2" xfId="11" xr:uid="{3AB59A2B-4536-4CE7-BFE7-DA5421E2EAEA}"/>
    <cellStyle name="40% - Акцент5 2" xfId="12" xr:uid="{D5899695-7CE8-4850-966A-E941CD0B4622}"/>
    <cellStyle name="40% - Акцент6 2" xfId="13" xr:uid="{654E2285-77D3-4401-AF14-963957009599}"/>
    <cellStyle name="60% - Акцент1 2" xfId="14" xr:uid="{2291D707-DBAA-4856-8839-743D2E26E406}"/>
    <cellStyle name="60% - Акцент2 2" xfId="15" xr:uid="{795DC777-E4B9-4CCF-8D6B-00AFFAC746D9}"/>
    <cellStyle name="60% - Акцент3 2" xfId="16" xr:uid="{25B7B9A9-ACB7-473B-9E51-DE4C082AE7B2}"/>
    <cellStyle name="60% - Акцент4 2" xfId="17" xr:uid="{33B7CA17-7D73-4403-931C-36F5AA68FEDC}"/>
    <cellStyle name="60% - Акцент5 2" xfId="18" xr:uid="{60D072DE-E136-4B72-B357-98CE47582EB7}"/>
    <cellStyle name="60% - Акцент6 2" xfId="19" xr:uid="{75EB97A4-5BF1-44CE-A6D4-6D1BFF9AC441}"/>
    <cellStyle name="Excel Built-in Normal" xfId="20" xr:uid="{D1842529-5B1E-4C20-80D3-D8BA93F17B34}"/>
    <cellStyle name="Акцент1 2" xfId="21" xr:uid="{8CF5E131-839F-43DC-8EE7-CEEFF9C2E6E6}"/>
    <cellStyle name="Акцент1 2 2" xfId="22" xr:uid="{29151DBF-F8B8-4A96-A0B7-356CE68808E9}"/>
    <cellStyle name="Акцент1 2 3" xfId="23" xr:uid="{5A5EB6D1-ED55-4B2E-B4B9-2050D09A2EEA}"/>
    <cellStyle name="Акцент1 3" xfId="24" xr:uid="{36E0FDAC-6488-47F6-AE6C-329517A61D5D}"/>
    <cellStyle name="Акцент1 4" xfId="25" xr:uid="{3DB3E7C6-C5E2-4C43-BC2B-D5A1B5F6A8F2}"/>
    <cellStyle name="Акцент2 2" xfId="26" xr:uid="{7822F32C-FF1C-4991-A99E-DAF990009A6E}"/>
    <cellStyle name="Акцент2 2 2" xfId="27" xr:uid="{0A4BF326-6520-4531-B11A-03902342E831}"/>
    <cellStyle name="Акцент2 2 3" xfId="28" xr:uid="{98341036-863F-4F53-AFAB-7CD2384D5452}"/>
    <cellStyle name="Акцент2 3" xfId="29" xr:uid="{30A66A24-31FA-4055-9997-837B1876B8A5}"/>
    <cellStyle name="Акцент2 4" xfId="30" xr:uid="{0E3ABBC6-56C3-4496-A4F5-A0573AEAE864}"/>
    <cellStyle name="Акцент3 2" xfId="31" xr:uid="{571D5B3B-23DA-4351-A417-174F72DAA577}"/>
    <cellStyle name="Акцент3 2 2" xfId="32" xr:uid="{41424E7A-97E5-4E9E-AB17-275240537588}"/>
    <cellStyle name="Акцент3 2 3" xfId="33" xr:uid="{0180064C-A78F-4052-8CB6-B595F3EFB1E7}"/>
    <cellStyle name="Акцент3 3" xfId="34" xr:uid="{D498DB40-9852-4C46-B325-4785DDD1F914}"/>
    <cellStyle name="Акцент3 4" xfId="35" xr:uid="{37099FE5-316D-4D3A-9123-EE2A0D27D713}"/>
    <cellStyle name="Акцент4 2" xfId="36" xr:uid="{36500A31-8E38-4084-8E96-1F1E316D9BF7}"/>
    <cellStyle name="Акцент4 2 2" xfId="37" xr:uid="{A6343705-A995-4A9B-9141-3D8ADC8219AF}"/>
    <cellStyle name="Акцент4 2 3" xfId="38" xr:uid="{01E54929-D5DD-4ACA-A2B1-8C1E26FD4F88}"/>
    <cellStyle name="Акцент4 3" xfId="39" xr:uid="{3A8E065B-9BE3-4B03-8F11-CACB7D43545C}"/>
    <cellStyle name="Акцент4 4" xfId="40" xr:uid="{27D0D809-00FC-4DA2-A2E9-ED38B8125628}"/>
    <cellStyle name="Акцент5 2" xfId="41" xr:uid="{0174FB21-76D5-4A80-8036-5EBED3277737}"/>
    <cellStyle name="Акцент5 2 2" xfId="42" xr:uid="{0942F12D-D8F5-4D18-B538-680ED9D16A05}"/>
    <cellStyle name="Акцент5 2 3" xfId="43" xr:uid="{A0BC36C4-7920-46CC-B44C-C6EED8ECDA07}"/>
    <cellStyle name="Акцент5 3" xfId="44" xr:uid="{BBC46AA0-EC5A-477D-9315-15B91DC4A8A1}"/>
    <cellStyle name="Акцент5 4" xfId="45" xr:uid="{8F90931C-1BC6-4C52-90BF-64B82C5A033B}"/>
    <cellStyle name="Акцент6 2" xfId="46" xr:uid="{5B58FE89-EE44-4F42-98A3-72F2AEBD0657}"/>
    <cellStyle name="Акцент6 2 2" xfId="47" xr:uid="{F88C60EA-CCF8-4DD1-AB1B-CB79F8930D89}"/>
    <cellStyle name="Акцент6 2 3" xfId="48" xr:uid="{8C3CB750-9A07-48B0-BCAE-FA553D106ACF}"/>
    <cellStyle name="Акцент6 3" xfId="49" xr:uid="{509B99BE-FEC8-4211-AAF2-72773634C8D5}"/>
    <cellStyle name="Акцент6 4" xfId="50" xr:uid="{8761608A-9A2E-4F3E-8F6D-5FA2FA589317}"/>
    <cellStyle name="Ввод  2" xfId="51" xr:uid="{F492499F-6A25-4399-91CB-BE1D6E5B5DC6}"/>
    <cellStyle name="Ввод  2 2" xfId="52" xr:uid="{C980F30C-9E08-4C18-B93F-03C5CE7A195B}"/>
    <cellStyle name="Ввод  2 3" xfId="53" xr:uid="{B85EEACE-B012-42BB-AE55-51F58AB9B8C1}"/>
    <cellStyle name="Ввод  3" xfId="54" xr:uid="{D5111D29-B869-47CA-A046-21035EF13267}"/>
    <cellStyle name="Ввод  4" xfId="55" xr:uid="{A0AF7456-493D-45AE-950A-902D49B384E4}"/>
    <cellStyle name="Вывод 2" xfId="56" xr:uid="{7D949355-3988-4940-B71D-0CF6CEB8E428}"/>
    <cellStyle name="Вывод 2 2" xfId="57" xr:uid="{3B3ED5EF-C3FC-4F7F-90DB-C41957F014F8}"/>
    <cellStyle name="Вывод 2 3" xfId="58" xr:uid="{04D6AC24-173C-4A19-9223-FF45D2B31FEE}"/>
    <cellStyle name="Вывод 3" xfId="59" xr:uid="{D2598C35-EDE7-4DF1-A48C-8EBF0A828CA3}"/>
    <cellStyle name="Вывод 4" xfId="60" xr:uid="{E6CA0FE9-6913-49B1-9FE7-CBB21688475E}"/>
    <cellStyle name="Вычисление 2" xfId="61" xr:uid="{5543FC41-85E8-40DE-A26D-D2A03B0207D1}"/>
    <cellStyle name="Вычисление 2 2" xfId="62" xr:uid="{B3B9231B-B8CF-4529-A2D6-82BB5193E590}"/>
    <cellStyle name="Вычисление 2 3" xfId="63" xr:uid="{E9CDCF12-6A1D-477D-8F0C-C1EE9375EA4C}"/>
    <cellStyle name="Вычисление 3" xfId="64" xr:uid="{E7D5D15B-8A04-463A-8E84-63294BA97EFD}"/>
    <cellStyle name="Вычисление 4" xfId="65" xr:uid="{2308EE4C-FE83-465A-9AAA-B5EC00489513}"/>
    <cellStyle name="Заголовок 1 2" xfId="66" xr:uid="{D6D55E3F-D383-4404-AC4C-6DA679762152}"/>
    <cellStyle name="Заголовок 1 2 2" xfId="67" xr:uid="{3A6EAD7B-C6F3-4014-BBB3-3E3E6FAF357D}"/>
    <cellStyle name="Заголовок 1 2 3" xfId="68" xr:uid="{99F66DED-81BF-4C5A-B14D-FCC3FE78C506}"/>
    <cellStyle name="Заголовок 1 3" xfId="69" xr:uid="{5B082B70-492D-4517-A1DA-6FF29D04EE85}"/>
    <cellStyle name="Заголовок 1 4" xfId="70" xr:uid="{E9F1EE21-F4F3-418F-8EE5-BD97C71D1342}"/>
    <cellStyle name="Заголовок 2 2" xfId="71" xr:uid="{D17E1B9F-7B47-4628-9091-2284306BB1AD}"/>
    <cellStyle name="Заголовок 2 2 2" xfId="72" xr:uid="{375F2D8C-8176-494B-A505-9EE46078A2B4}"/>
    <cellStyle name="Заголовок 2 2 3" xfId="73" xr:uid="{63BC7CCA-9B30-4FD4-85D4-7D1D4BBD4781}"/>
    <cellStyle name="Заголовок 2 3" xfId="74" xr:uid="{5E3E1679-9A18-429D-90BB-8B96BA4BCDBC}"/>
    <cellStyle name="Заголовок 2 4" xfId="75" xr:uid="{399D6F29-377D-4FB4-9CFA-A27CA62FA3F7}"/>
    <cellStyle name="Заголовок 3 2" xfId="76" xr:uid="{AC9EEF75-AF87-422D-A0D3-EF7B3E77473A}"/>
    <cellStyle name="Заголовок 3 2 2" xfId="77" xr:uid="{FDB876BC-3BF8-4084-B7E5-3E3341908C2F}"/>
    <cellStyle name="Заголовок 3 2 3" xfId="78" xr:uid="{28926375-CDE1-44F8-AF9F-81214541906B}"/>
    <cellStyle name="Заголовок 3 3" xfId="79" xr:uid="{1A173C86-0B3E-4B3F-A248-D657FD6B0EEB}"/>
    <cellStyle name="Заголовок 3 4" xfId="80" xr:uid="{B07EDE6F-86AA-493D-88D1-D55619E1291E}"/>
    <cellStyle name="Заголовок 4 2" xfId="81" xr:uid="{5057FFB1-A12E-4036-8C78-87BD377CCEDF}"/>
    <cellStyle name="Заголовок 4 2 2" xfId="82" xr:uid="{1795A97E-4EB6-44E1-AEEA-597A66A3FF04}"/>
    <cellStyle name="Заголовок 4 2 3" xfId="83" xr:uid="{23C643B0-A7D7-40F9-B7AC-B93D853241BF}"/>
    <cellStyle name="Заголовок 4 3" xfId="84" xr:uid="{00FE740C-69B8-41FD-B047-EAA6066B2F81}"/>
    <cellStyle name="Заголовок 4 4" xfId="85" xr:uid="{74F4C301-3219-4E47-B535-714641666421}"/>
    <cellStyle name="Итог 2" xfId="86" xr:uid="{18885F7F-47E1-4715-959B-83402CE01885}"/>
    <cellStyle name="Итог 2 2" xfId="87" xr:uid="{89380F5A-27A9-4FBC-A1E3-828872E02B93}"/>
    <cellStyle name="Итог 2 3" xfId="88" xr:uid="{0A422D39-113B-40F4-B6DF-B69328A89B0C}"/>
    <cellStyle name="Итог 3" xfId="89" xr:uid="{BAD9D7E8-A1C3-4D1D-A061-FC0DAC792A5D}"/>
    <cellStyle name="Итог 4" xfId="90" xr:uid="{D6E4F032-4013-440A-BAA2-336B61417DD1}"/>
    <cellStyle name="Контрольная ячейка 2" xfId="91" xr:uid="{E3C63349-DE5A-44FA-BD19-D34317289547}"/>
    <cellStyle name="Контрольная ячейка 2 2" xfId="92" xr:uid="{6304F9B5-D2B3-4DB9-A4FA-D30D123FF9E7}"/>
    <cellStyle name="Контрольная ячейка 2 3" xfId="93" xr:uid="{79A0D76D-C507-4E23-B3D8-41F75C5A91CA}"/>
    <cellStyle name="Контрольная ячейка 3" xfId="94" xr:uid="{1CD8A5F1-C161-426B-B3E1-E04A5F36F9D5}"/>
    <cellStyle name="Контрольная ячейка 4" xfId="95" xr:uid="{70136451-6828-445D-96C6-9CA163F011B6}"/>
    <cellStyle name="Название 2" xfId="96" xr:uid="{3E604570-90A9-4E08-8F37-6F3309E753C4}"/>
    <cellStyle name="Название 2 2" xfId="97" xr:uid="{0B4614CF-D8AC-4BFA-82A0-61CFA053F267}"/>
    <cellStyle name="Название 2 3" xfId="98" xr:uid="{C3FE20C4-AD69-4BC0-BFD2-A824C8120B78}"/>
    <cellStyle name="Название 3" xfId="99" xr:uid="{439602D3-00F3-4B3A-8B5B-3A77766B0BFC}"/>
    <cellStyle name="Название 4" xfId="100" xr:uid="{97787E86-3154-4663-B962-F9CBC6BCE2F0}"/>
    <cellStyle name="Нейтральный 2" xfId="101" xr:uid="{6DB8B7F3-992E-4504-8322-2B01F8C5DBA3}"/>
    <cellStyle name="Нейтральный 2 2" xfId="102" xr:uid="{19ED9347-30DD-4AD5-9088-718C7CC50834}"/>
    <cellStyle name="Нейтральный 2 3" xfId="103" xr:uid="{81F66577-5E36-4C06-8E1D-4401E437C110}"/>
    <cellStyle name="Нейтральный 3" xfId="104" xr:uid="{50057A81-B797-4271-9331-3211C246EF8D}"/>
    <cellStyle name="Нейтральный 4" xfId="105" xr:uid="{295D1E13-6039-4253-BDE4-1301FE755743}"/>
    <cellStyle name="Обычный" xfId="0" builtinId="0"/>
    <cellStyle name="Обычный 2" xfId="106" xr:uid="{1C6CBA51-4DB0-4018-AC47-3F2E73F746F2}"/>
    <cellStyle name="Обычный 2 10" xfId="107" xr:uid="{306705AD-834F-4185-B9C4-C847F58BB0CC}"/>
    <cellStyle name="Обычный 2 100" xfId="108" xr:uid="{D35F9EC7-8B3E-4E51-84A9-E53824FAB586}"/>
    <cellStyle name="Обычный 2 101" xfId="109" xr:uid="{FDD2442C-90BE-42EC-B917-C694867C2D43}"/>
    <cellStyle name="Обычный 2 102" xfId="110" xr:uid="{24A21688-A9C0-4119-871E-EC6A2D48676E}"/>
    <cellStyle name="Обычный 2 103" xfId="111" xr:uid="{FA8E8263-9FB7-447D-A11B-1BE7D976C035}"/>
    <cellStyle name="Обычный 2 104" xfId="112" xr:uid="{E2AE54FB-1940-4A20-AE40-6FA3236EBED7}"/>
    <cellStyle name="Обычный 2 105" xfId="113" xr:uid="{BBEE09A6-2D56-4B09-BA1B-3AC333150B24}"/>
    <cellStyle name="Обычный 2 106" xfId="114" xr:uid="{170DF885-4F06-4BD2-BAC6-3FDFD7F7F889}"/>
    <cellStyle name="Обычный 2 11" xfId="115" xr:uid="{C039B9AD-95E7-4AA9-82F8-1B9C4E3263C0}"/>
    <cellStyle name="Обычный 2 12" xfId="116" xr:uid="{F858C0E6-73BF-4C32-8392-F00002F0BCD6}"/>
    <cellStyle name="Обычный 2 13" xfId="117" xr:uid="{96A17DB2-F69B-4CA0-A151-87446F2E92D7}"/>
    <cellStyle name="Обычный 2 14" xfId="118" xr:uid="{A094CAC7-5DE6-4FC0-B905-3BA7A94FA2C8}"/>
    <cellStyle name="Обычный 2 15" xfId="119" xr:uid="{6AB7092C-A5C9-4A63-9CC0-98B307B3092D}"/>
    <cellStyle name="Обычный 2 16" xfId="120" xr:uid="{34A5BAB5-9155-4294-B294-8DAF136BB7E3}"/>
    <cellStyle name="Обычный 2 17" xfId="121" xr:uid="{0A045CD0-93AC-461A-9F47-6BA26437F8D2}"/>
    <cellStyle name="Обычный 2 18" xfId="122" xr:uid="{DC5AA3C1-D4AD-458A-AABC-CE39D67C390D}"/>
    <cellStyle name="Обычный 2 19" xfId="123" xr:uid="{396E84CF-7D5A-44D7-A5B8-6AB9D1491909}"/>
    <cellStyle name="Обычный 2 2" xfId="124" xr:uid="{8EE6730A-1935-4F4E-92EB-5AC0E7B73CAE}"/>
    <cellStyle name="Обычный 2 2 10" xfId="125" xr:uid="{A8B43D4F-8A06-4AB0-B340-BED6BB050126}"/>
    <cellStyle name="Обычный 2 2 100" xfId="126" xr:uid="{3B94BF54-A17D-409F-B509-346147030482}"/>
    <cellStyle name="Обычный 2 2 101" xfId="127" xr:uid="{AF233F8C-E227-40B7-A43F-280674AAC028}"/>
    <cellStyle name="Обычный 2 2 102" xfId="128" xr:uid="{A65B5F70-9250-4831-BB2D-B31246CBE17F}"/>
    <cellStyle name="Обычный 2 2 103" xfId="129" xr:uid="{E1A40802-5F69-4500-97AE-584C0C249DA6}"/>
    <cellStyle name="Обычный 2 2 104" xfId="130" xr:uid="{6E5CCA2F-1C4E-4201-98CF-5957123790A3}"/>
    <cellStyle name="Обычный 2 2 105" xfId="131" xr:uid="{FA4F0A1C-C313-4DF4-BD51-53AC70597D93}"/>
    <cellStyle name="Обычный 2 2 106" xfId="132" xr:uid="{25DABC08-95F2-4F0E-885C-7516084030C7}"/>
    <cellStyle name="Обычный 2 2 11" xfId="133" xr:uid="{BB7A64FC-AA83-4AD5-A77E-F56B7CCB1AE9}"/>
    <cellStyle name="Обычный 2 2 12" xfId="134" xr:uid="{D9E27CC6-6698-4EBA-AF64-2325FBBA69BC}"/>
    <cellStyle name="Обычный 2 2 13" xfId="135" xr:uid="{518E82AA-7278-4CA0-ABEA-1E4337934EB3}"/>
    <cellStyle name="Обычный 2 2 14" xfId="136" xr:uid="{AFEC7AF5-4AE6-4B3C-B14F-6A78937546A0}"/>
    <cellStyle name="Обычный 2 2 15" xfId="137" xr:uid="{AC857B19-0E7D-462F-877F-83314719BFE1}"/>
    <cellStyle name="Обычный 2 2 16" xfId="138" xr:uid="{2A487E17-3B1A-4C0B-81F2-7FEFCBAD204E}"/>
    <cellStyle name="Обычный 2 2 17" xfId="139" xr:uid="{877F3B6C-A2FC-4FF4-B8E0-B7C0994D98A7}"/>
    <cellStyle name="Обычный 2 2 18" xfId="140" xr:uid="{E020874E-2E7D-452C-A93C-81AFC1E22E72}"/>
    <cellStyle name="Обычный 2 2 19" xfId="141" xr:uid="{9F3B158A-CD6F-486F-8BC4-A02F81D57481}"/>
    <cellStyle name="Обычный 2 2 2" xfId="142" xr:uid="{F5E64778-A83F-4D3A-AF7C-CC542398EB43}"/>
    <cellStyle name="Обычный 2 2 20" xfId="143" xr:uid="{DA6393DC-E703-4B8E-9AF2-CD5CF3D1AB20}"/>
    <cellStyle name="Обычный 2 2 21" xfId="144" xr:uid="{CA13CE93-7B06-4D3F-B427-0EA7D5E5F2F8}"/>
    <cellStyle name="Обычный 2 2 22" xfId="145" xr:uid="{E107A449-59E1-44FE-BC4C-68CB7284F95E}"/>
    <cellStyle name="Обычный 2 2 23" xfId="146" xr:uid="{F978CBD0-163C-4633-8078-F92ED3B563EA}"/>
    <cellStyle name="Обычный 2 2 24" xfId="147" xr:uid="{D0C16A2C-DA8A-4DBB-BCEE-D4A1B6C5E9E7}"/>
    <cellStyle name="Обычный 2 2 25" xfId="148" xr:uid="{C44D2FDC-4799-44FA-AC17-2C9AD2793331}"/>
    <cellStyle name="Обычный 2 2 26" xfId="149" xr:uid="{E7689BDB-EB2B-40B2-AC4A-4D6B1C0DAC3B}"/>
    <cellStyle name="Обычный 2 2 27" xfId="150" xr:uid="{F1B69955-F070-4417-B742-E7E71AE45B32}"/>
    <cellStyle name="Обычный 2 2 28" xfId="151" xr:uid="{D5DBFBD4-2066-4328-AF30-FF5F6634D1C8}"/>
    <cellStyle name="Обычный 2 2 29" xfId="152" xr:uid="{6F0E1731-BC73-437A-9CA2-54C3DC1290A1}"/>
    <cellStyle name="Обычный 2 2 3" xfId="153" xr:uid="{7B2DF032-E1C9-49AC-B2D2-A3936D49213B}"/>
    <cellStyle name="Обычный 2 2 30" xfId="154" xr:uid="{508B37B7-98DD-48DF-8D17-9DCC7330F4B6}"/>
    <cellStyle name="Обычный 2 2 31" xfId="155" xr:uid="{6C9886B5-80A2-4548-B673-C44BF67DFCA1}"/>
    <cellStyle name="Обычный 2 2 32" xfId="156" xr:uid="{FB0F9F38-5BDA-451D-B022-84904737F3CD}"/>
    <cellStyle name="Обычный 2 2 33" xfId="157" xr:uid="{1F93C189-DB7D-463E-A413-F342F1EEFC41}"/>
    <cellStyle name="Обычный 2 2 34" xfId="158" xr:uid="{930F94FE-B24B-45EF-8DC4-ADE3F49C061D}"/>
    <cellStyle name="Обычный 2 2 35" xfId="159" xr:uid="{832C898D-9BBE-42B2-9D8A-BF14B151FD3D}"/>
    <cellStyle name="Обычный 2 2 36" xfId="160" xr:uid="{B5EEF7CB-B2DB-4174-9230-AEF0BD4B64FE}"/>
    <cellStyle name="Обычный 2 2 37" xfId="161" xr:uid="{8CF9D04F-EE7D-4F64-940A-A62AD26E4B35}"/>
    <cellStyle name="Обычный 2 2 38" xfId="162" xr:uid="{F8E0F8BC-817F-4CEE-8920-0E8CB05DF170}"/>
    <cellStyle name="Обычный 2 2 39" xfId="163" xr:uid="{34076307-E2B0-4DA5-A465-D8C510B6FF36}"/>
    <cellStyle name="Обычный 2 2 4" xfId="164" xr:uid="{05D1CFA3-7F5A-4C76-9113-AC65678B2655}"/>
    <cellStyle name="Обычный 2 2 40" xfId="165" xr:uid="{D724E303-13B6-467F-B51D-F67288485C2A}"/>
    <cellStyle name="Обычный 2 2 41" xfId="166" xr:uid="{CD2B925A-88B7-4137-B730-AF6F7E30AF10}"/>
    <cellStyle name="Обычный 2 2 42" xfId="167" xr:uid="{5E5B420D-8319-41D3-905E-16F0C7BB3FB2}"/>
    <cellStyle name="Обычный 2 2 43" xfId="168" xr:uid="{B0363859-207F-459B-9165-8E3406D35D18}"/>
    <cellStyle name="Обычный 2 2 44" xfId="169" xr:uid="{CAF824DC-EBF3-416C-B499-60CEDD2EF625}"/>
    <cellStyle name="Обычный 2 2 45" xfId="170" xr:uid="{8766D386-C0B9-4FCE-ABC8-D86C6587D49B}"/>
    <cellStyle name="Обычный 2 2 46" xfId="171" xr:uid="{74C1C550-48D5-4017-8C6A-33C309125692}"/>
    <cellStyle name="Обычный 2 2 47" xfId="172" xr:uid="{DDD94957-6C63-4455-895F-C4862CB79702}"/>
    <cellStyle name="Обычный 2 2 48" xfId="173" xr:uid="{9E50C109-BB18-46EE-A723-D8CF1F55F404}"/>
    <cellStyle name="Обычный 2 2 49" xfId="174" xr:uid="{8BEAFA56-60E1-43E2-BF92-CDD43F27FECB}"/>
    <cellStyle name="Обычный 2 2 5" xfId="175" xr:uid="{36E59560-CC41-4B44-B8FE-F6FCF86C25B8}"/>
    <cellStyle name="Обычный 2 2 50" xfId="176" xr:uid="{0A6BA6B0-0C9B-4F47-872B-EED7980DBB08}"/>
    <cellStyle name="Обычный 2 2 51" xfId="177" xr:uid="{6A921856-64DF-4A13-A899-037900A42049}"/>
    <cellStyle name="Обычный 2 2 52" xfId="178" xr:uid="{DB9CCD84-5EC3-42BE-9884-6504F1108B40}"/>
    <cellStyle name="Обычный 2 2 53" xfId="179" xr:uid="{661EDC95-9E3B-4C7E-9FD1-0FBD82CF55B1}"/>
    <cellStyle name="Обычный 2 2 54" xfId="180" xr:uid="{9E476BE0-E893-481B-90CF-8612CF43C7DF}"/>
    <cellStyle name="Обычный 2 2 55" xfId="181" xr:uid="{8F0F7EE4-405A-4764-BEDF-F46805B6AA09}"/>
    <cellStyle name="Обычный 2 2 56" xfId="182" xr:uid="{B99CF2D3-A295-46B1-89D8-70BAFE01D2F8}"/>
    <cellStyle name="Обычный 2 2 57" xfId="183" xr:uid="{3B70CBFA-6887-4758-8980-5E6BF9FBAEE6}"/>
    <cellStyle name="Обычный 2 2 58" xfId="184" xr:uid="{71B23EDD-CFAF-4084-A292-4D0E7EF7AA7A}"/>
    <cellStyle name="Обычный 2 2 59" xfId="185" xr:uid="{44CCA484-B8D5-45BE-8768-9B762ECAB992}"/>
    <cellStyle name="Обычный 2 2 6" xfId="186" xr:uid="{FE1E351E-E56C-4253-9854-8C03241279F9}"/>
    <cellStyle name="Обычный 2 2 60" xfId="187" xr:uid="{3D0ACCB2-452F-41C1-A0E8-BFC7460D7BD4}"/>
    <cellStyle name="Обычный 2 2 61" xfId="188" xr:uid="{F3475239-D181-46FA-8FBE-E687F10AFCCB}"/>
    <cellStyle name="Обычный 2 2 62" xfId="189" xr:uid="{22D2E4D7-87DE-4024-9EA4-D11A8CBEFD27}"/>
    <cellStyle name="Обычный 2 2 63" xfId="190" xr:uid="{B97786BF-072F-43C1-A716-7C5DF56241B4}"/>
    <cellStyle name="Обычный 2 2 64" xfId="191" xr:uid="{C601B845-EE66-46DD-8B07-D6C36449A74C}"/>
    <cellStyle name="Обычный 2 2 65" xfId="192" xr:uid="{A84D54C3-4E47-40E4-9841-036EC30BBAEB}"/>
    <cellStyle name="Обычный 2 2 66" xfId="193" xr:uid="{D339731B-D4EF-4E49-A540-906DD04AA7B9}"/>
    <cellStyle name="Обычный 2 2 67" xfId="194" xr:uid="{EC1CDFB8-ED70-4D9C-8EA7-BC652C5B9134}"/>
    <cellStyle name="Обычный 2 2 68" xfId="195" xr:uid="{F55906E4-166D-4A2E-B72E-ABB3734A183C}"/>
    <cellStyle name="Обычный 2 2 69" xfId="196" xr:uid="{E7B05BDE-28FF-47B4-A415-41D9D7D75ED4}"/>
    <cellStyle name="Обычный 2 2 7" xfId="197" xr:uid="{1F83CC0E-B90B-4E32-8A95-C353411B7D71}"/>
    <cellStyle name="Обычный 2 2 70" xfId="198" xr:uid="{ED2CEBCB-7DF7-4EDD-8E32-5C393ED4AE3A}"/>
    <cellStyle name="Обычный 2 2 71" xfId="199" xr:uid="{E9129908-F883-4567-A401-AAE8E76BA4E1}"/>
    <cellStyle name="Обычный 2 2 72" xfId="200" xr:uid="{30D882D9-1EE7-41F9-A311-83800B07E014}"/>
    <cellStyle name="Обычный 2 2 73" xfId="201" xr:uid="{3AC21FD4-5962-453E-B99B-D3B1F8270B17}"/>
    <cellStyle name="Обычный 2 2 74" xfId="202" xr:uid="{F447EF67-4279-4C5E-A2C8-A392A07368E4}"/>
    <cellStyle name="Обычный 2 2 75" xfId="203" xr:uid="{D58925F6-3199-4E89-966B-3A5EC8D667E9}"/>
    <cellStyle name="Обычный 2 2 76" xfId="204" xr:uid="{9FCA7051-EBEC-4DB3-B44B-94065FEBF01F}"/>
    <cellStyle name="Обычный 2 2 77" xfId="205" xr:uid="{18086273-B7D4-4747-8F0B-51465E5AE096}"/>
    <cellStyle name="Обычный 2 2 78" xfId="206" xr:uid="{FD063D6D-7B7E-4D13-A71E-0F455283FE28}"/>
    <cellStyle name="Обычный 2 2 79" xfId="207" xr:uid="{A37FA75B-270D-454A-913F-1D3599B29282}"/>
    <cellStyle name="Обычный 2 2 8" xfId="208" xr:uid="{B66CD35D-5FF2-4485-91D0-34A1A01BFBF2}"/>
    <cellStyle name="Обычный 2 2 80" xfId="209" xr:uid="{E30803D8-FE9F-4E4D-A0F9-FC8607FCF984}"/>
    <cellStyle name="Обычный 2 2 81" xfId="210" xr:uid="{3B790879-BA0D-4A1C-97BD-AAF0A660507E}"/>
    <cellStyle name="Обычный 2 2 82" xfId="211" xr:uid="{B03BDC5A-4EB1-476C-8613-1121E6B4F89F}"/>
    <cellStyle name="Обычный 2 2 83" xfId="212" xr:uid="{85D71228-6EB4-47E9-B71F-A5B89AE9BF02}"/>
    <cellStyle name="Обычный 2 2 84" xfId="213" xr:uid="{68991C4C-33FB-4ED8-8C5B-0F5C5A5FE096}"/>
    <cellStyle name="Обычный 2 2 85" xfId="214" xr:uid="{A7575749-2D85-41BD-91CF-0B793F4564CC}"/>
    <cellStyle name="Обычный 2 2 86" xfId="215" xr:uid="{815095DD-CB7F-425C-904D-F45E333385C4}"/>
    <cellStyle name="Обычный 2 2 87" xfId="216" xr:uid="{1CEACC85-861E-496A-A8DB-D9FF2B8AFE6C}"/>
    <cellStyle name="Обычный 2 2 88" xfId="217" xr:uid="{D6BCDEA4-8F63-42DA-A4C1-F931862D06D1}"/>
    <cellStyle name="Обычный 2 2 89" xfId="218" xr:uid="{94370010-0550-4253-BF3B-A0929FB9BF77}"/>
    <cellStyle name="Обычный 2 2 9" xfId="219" xr:uid="{48A11620-CDDE-4D20-9F33-8949FBD5E718}"/>
    <cellStyle name="Обычный 2 2 90" xfId="220" xr:uid="{ABCDE703-B11C-420A-BBD1-C5BC5E12BD62}"/>
    <cellStyle name="Обычный 2 2 91" xfId="221" xr:uid="{3D0B7C27-2129-40BA-BF3D-BAB100E7390A}"/>
    <cellStyle name="Обычный 2 2 92" xfId="222" xr:uid="{F5204489-02B7-4BF0-9B9C-99EAF68C9C74}"/>
    <cellStyle name="Обычный 2 2 93" xfId="223" xr:uid="{CDDC1750-1251-48A6-B258-0C4F9CA214E5}"/>
    <cellStyle name="Обычный 2 2 94" xfId="224" xr:uid="{2F669EF1-BE8E-4435-9202-D6215D377594}"/>
    <cellStyle name="Обычный 2 2 95" xfId="225" xr:uid="{4EFFBFC4-BCB2-4DBA-B833-DCEAAD93FA01}"/>
    <cellStyle name="Обычный 2 2 96" xfId="226" xr:uid="{F60B1A45-8E04-4AAD-BFBA-FF53D9ECECE4}"/>
    <cellStyle name="Обычный 2 2 97" xfId="227" xr:uid="{28099176-5797-4727-B786-DD661E40232B}"/>
    <cellStyle name="Обычный 2 2 98" xfId="228" xr:uid="{6DBF33B8-02E0-4BF5-8C34-45F1854DDA85}"/>
    <cellStyle name="Обычный 2 2 99" xfId="229" xr:uid="{EBD8B8BB-E9AC-4F2E-9A89-EF3B436C7F21}"/>
    <cellStyle name="Обычный 2 20" xfId="230" xr:uid="{6B64E422-2CB6-4C53-AADC-BA13A9653B97}"/>
    <cellStyle name="Обычный 2 21" xfId="231" xr:uid="{C13A6776-49E3-4197-B179-A59F5826D1BB}"/>
    <cellStyle name="Обычный 2 22" xfId="232" xr:uid="{E2364C71-D085-4B74-ACF3-D851670F640E}"/>
    <cellStyle name="Обычный 2 23" xfId="233" xr:uid="{92E5661A-F395-46FE-9259-46A287CEDF36}"/>
    <cellStyle name="Обычный 2 24" xfId="234" xr:uid="{53BBB3F1-FF10-48B2-8446-866EC16F3B8B}"/>
    <cellStyle name="Обычный 2 25" xfId="235" xr:uid="{BC07F114-1B4B-4FCD-9EF6-6FF61175DC18}"/>
    <cellStyle name="Обычный 2 26" xfId="236" xr:uid="{A36799C9-98B7-4A84-90DD-9337FE7A229F}"/>
    <cellStyle name="Обычный 2 27" xfId="237" xr:uid="{F35C4F01-858C-46BF-AEED-FC2F7411AC11}"/>
    <cellStyle name="Обычный 2 28" xfId="238" xr:uid="{86E3D27C-EE10-4150-8A8C-F8C66F80A5A6}"/>
    <cellStyle name="Обычный 2 29" xfId="239" xr:uid="{72FC694A-AD4A-4CAD-B55B-EE47094502CA}"/>
    <cellStyle name="Обычный 2 3" xfId="240" xr:uid="{79C2279D-93E4-43B7-83B6-25CBE696B8EA}"/>
    <cellStyle name="Обычный 2 3 2" xfId="241" xr:uid="{C97B96EB-E757-4EA6-89CF-32F3C2A66658}"/>
    <cellStyle name="Обычный 2 3 3" xfId="242" xr:uid="{D7ED33CC-474F-4374-99C2-A83756332A56}"/>
    <cellStyle name="Обычный 2 3 4" xfId="243" xr:uid="{55EEF025-50C9-4940-97E6-B89C8B16C638}"/>
    <cellStyle name="Обычный 2 3 5" xfId="244" xr:uid="{234C45B2-AD4B-4957-A5CB-A245C8B7AF5B}"/>
    <cellStyle name="Обычный 2 3 6" xfId="245" xr:uid="{AEC4876C-23FC-47D2-891D-A4E16F7F970A}"/>
    <cellStyle name="Обычный 2 3 7" xfId="246" xr:uid="{F23F48AE-92A4-4DAF-9B32-C41385DE6C5B}"/>
    <cellStyle name="Обычный 2 3 8" xfId="247" xr:uid="{F79285A2-17A2-4848-AE26-A1EB858244E9}"/>
    <cellStyle name="Обычный 2 30" xfId="248" xr:uid="{2E9C97C1-626F-4A2C-A803-132293BCCC7F}"/>
    <cellStyle name="Обычный 2 31" xfId="249" xr:uid="{FC11A630-A687-436E-A7FA-05C281E4CE53}"/>
    <cellStyle name="Обычный 2 32" xfId="250" xr:uid="{95DF5BC5-5047-4703-AD65-65B197FC8732}"/>
    <cellStyle name="Обычный 2 33" xfId="251" xr:uid="{02608373-747E-426B-B649-71F5FB346805}"/>
    <cellStyle name="Обычный 2 34" xfId="252" xr:uid="{B3CAA252-0CDD-428C-A14A-BB435FC779A2}"/>
    <cellStyle name="Обычный 2 35" xfId="253" xr:uid="{EC9E37B8-AD22-4E3D-90AE-DB0D83BDD500}"/>
    <cellStyle name="Обычный 2 36" xfId="254" xr:uid="{F4819094-F72A-4176-A9FD-CA3679A91DEA}"/>
    <cellStyle name="Обычный 2 37" xfId="255" xr:uid="{45E38CC9-CEA4-469A-BD61-4065A1803A35}"/>
    <cellStyle name="Обычный 2 38" xfId="256" xr:uid="{9A8A6677-A991-4E3E-84D6-6D447F30FB68}"/>
    <cellStyle name="Обычный 2 39" xfId="257" xr:uid="{8BB20FE3-E561-4739-BC32-3588358D790D}"/>
    <cellStyle name="Обычный 2 4" xfId="258" xr:uid="{0F54F8D0-2E3D-42A6-9BAB-DE68333D9D64}"/>
    <cellStyle name="Обычный 2 40" xfId="259" xr:uid="{E47EA524-4C02-4633-943A-CD3C6E5207AB}"/>
    <cellStyle name="Обычный 2 41" xfId="260" xr:uid="{0473DBFD-2263-481C-BD14-F33D9B7F5AE0}"/>
    <cellStyle name="Обычный 2 42" xfId="261" xr:uid="{BF22FD37-5191-47C0-8405-B77A69C01B71}"/>
    <cellStyle name="Обычный 2 43" xfId="262" xr:uid="{6E4EB8E2-0F15-48EC-8577-AFB4227A33EE}"/>
    <cellStyle name="Обычный 2 44" xfId="263" xr:uid="{ADA3FFEA-9FFF-4121-B031-4D3C370CC692}"/>
    <cellStyle name="Обычный 2 45" xfId="264" xr:uid="{057346F8-F906-476D-A621-26C27591956D}"/>
    <cellStyle name="Обычный 2 46" xfId="265" xr:uid="{1213D9DA-658C-4635-996F-AFA3512DBDBE}"/>
    <cellStyle name="Обычный 2 47" xfId="266" xr:uid="{4334BAE2-BF18-40AD-804A-75DFBC7D544A}"/>
    <cellStyle name="Обычный 2 48" xfId="267" xr:uid="{F987C9CB-EC4A-40E2-AA9A-13AB759E6FB1}"/>
    <cellStyle name="Обычный 2 49" xfId="268" xr:uid="{3BA0D36A-F301-4E19-ADAC-2DD56B17DB53}"/>
    <cellStyle name="Обычный 2 5" xfId="269" xr:uid="{8B9F8F31-A11A-48D3-AE39-605E653A9F70}"/>
    <cellStyle name="Обычный 2 50" xfId="270" xr:uid="{EDE456D4-C994-403E-81A2-6DEECC4F4F19}"/>
    <cellStyle name="Обычный 2 51" xfId="271" xr:uid="{52C24C48-8B7C-4534-8224-E3BF419C6B59}"/>
    <cellStyle name="Обычный 2 52" xfId="272" xr:uid="{A7152143-0C56-437F-8F49-1370D240F834}"/>
    <cellStyle name="Обычный 2 53" xfId="273" xr:uid="{96717AB9-A4CC-4CEA-98FC-0D0E9A56B87C}"/>
    <cellStyle name="Обычный 2 54" xfId="274" xr:uid="{1442F783-8144-47DA-9CD3-3511767446C9}"/>
    <cellStyle name="Обычный 2 55" xfId="275" xr:uid="{45B66E79-4759-4A87-92E0-F28988AE7DFB}"/>
    <cellStyle name="Обычный 2 56" xfId="276" xr:uid="{86AEAF21-4A88-4BE0-9136-BCDE81BCC1D8}"/>
    <cellStyle name="Обычный 2 57" xfId="277" xr:uid="{6A7DCCAB-D797-417C-9987-A8448E494678}"/>
    <cellStyle name="Обычный 2 58" xfId="278" xr:uid="{DC305E48-FC3F-46E0-8F8F-3F02298BD80A}"/>
    <cellStyle name="Обычный 2 59" xfId="279" xr:uid="{F8DF4ECA-26DF-470B-936D-6A98BEB5F3ED}"/>
    <cellStyle name="Обычный 2 6" xfId="280" xr:uid="{B94A7C75-A869-466B-91DC-028B78D10884}"/>
    <cellStyle name="Обычный 2 60" xfId="281" xr:uid="{8E83BB3A-9EFF-4CD7-B895-91F83D94D690}"/>
    <cellStyle name="Обычный 2 61" xfId="282" xr:uid="{9ED12B1F-B4B9-4556-B2AA-5BABEC401AE0}"/>
    <cellStyle name="Обычный 2 62" xfId="283" xr:uid="{0448A8D0-E1AA-424A-BA67-0B53C5EE4C2C}"/>
    <cellStyle name="Обычный 2 63" xfId="284" xr:uid="{DA927FE0-0A1F-411D-9977-A9E15F00E332}"/>
    <cellStyle name="Обычный 2 64" xfId="285" xr:uid="{CC8FDB4D-65D5-4821-8B52-0E32911D8376}"/>
    <cellStyle name="Обычный 2 65" xfId="286" xr:uid="{18ACCA04-2D50-4075-8EDA-5DC5C1FBFE4C}"/>
    <cellStyle name="Обычный 2 66" xfId="287" xr:uid="{0107EFFC-D166-459C-A431-0CCFBC4F4CF6}"/>
    <cellStyle name="Обычный 2 67" xfId="288" xr:uid="{814579C4-A894-4753-8E7B-EF1D36881890}"/>
    <cellStyle name="Обычный 2 68" xfId="289" xr:uid="{480D59F1-7C60-4C66-ACD6-6C3E685584AC}"/>
    <cellStyle name="Обычный 2 69" xfId="290" xr:uid="{D3FCDE7B-6999-4FA9-8996-9512EB22D43F}"/>
    <cellStyle name="Обычный 2 7" xfId="291" xr:uid="{7BD984D8-02D6-4930-B6F4-3E8D3C5D50BE}"/>
    <cellStyle name="Обычный 2 70" xfId="292" xr:uid="{C0811736-86A8-401B-A27A-005E54DE3506}"/>
    <cellStyle name="Обычный 2 71" xfId="293" xr:uid="{BDF8A402-1D2F-454F-BBE3-1531E1243B67}"/>
    <cellStyle name="Обычный 2 72" xfId="294" xr:uid="{937FEB9E-643E-4D71-9537-15C990B64B49}"/>
    <cellStyle name="Обычный 2 73" xfId="295" xr:uid="{A7D49C9C-1ABB-41D9-8535-B4A5A921B1E4}"/>
    <cellStyle name="Обычный 2 74" xfId="296" xr:uid="{953A9AF9-70BD-45CF-8D54-1F78F2CB0729}"/>
    <cellStyle name="Обычный 2 75" xfId="297" xr:uid="{065478F0-9F42-4164-85CC-452BD46C1EBF}"/>
    <cellStyle name="Обычный 2 76" xfId="298" xr:uid="{8F49E7B2-9BCD-4B5C-9DAA-C39C7F11BFE2}"/>
    <cellStyle name="Обычный 2 77" xfId="299" xr:uid="{4BC36B3D-5937-493E-B637-448595A58697}"/>
    <cellStyle name="Обычный 2 78" xfId="300" xr:uid="{9273BDDA-8118-4550-8DE0-E3DF0E4F8ADD}"/>
    <cellStyle name="Обычный 2 79" xfId="301" xr:uid="{A9410AA4-0561-4167-AD1D-B24B01EE18E6}"/>
    <cellStyle name="Обычный 2 8" xfId="302" xr:uid="{0DAE34F5-AD77-46D5-8043-B0ADE509C8B2}"/>
    <cellStyle name="Обычный 2 80" xfId="303" xr:uid="{9534549A-7EE2-4D2B-9BC8-663AB0CADF61}"/>
    <cellStyle name="Обычный 2 81" xfId="304" xr:uid="{1410D32C-04D2-44B4-8E46-7EEF0D786462}"/>
    <cellStyle name="Обычный 2 82" xfId="305" xr:uid="{2C93BB7B-4CEB-42F7-8133-42B79EA63C59}"/>
    <cellStyle name="Обычный 2 83" xfId="306" xr:uid="{1FC73899-BD3B-47F6-88CA-CA205663B8F8}"/>
    <cellStyle name="Обычный 2 84" xfId="307" xr:uid="{786FA546-83BB-4C60-87E0-A1B7F68A709D}"/>
    <cellStyle name="Обычный 2 85" xfId="308" xr:uid="{ADD2408D-F012-4520-B298-CA69C0FD1076}"/>
    <cellStyle name="Обычный 2 86" xfId="309" xr:uid="{ED89EEAE-5AA8-4B9D-8DD2-0FFBE57110C3}"/>
    <cellStyle name="Обычный 2 87" xfId="310" xr:uid="{95EFC437-7B22-4735-B92E-3F42CF09A882}"/>
    <cellStyle name="Обычный 2 88" xfId="311" xr:uid="{9EBCE224-1630-4B8B-AB09-AA7AD572D166}"/>
    <cellStyle name="Обычный 2 89" xfId="312" xr:uid="{9FE5C6DD-8D74-4EBE-A2ED-FA3A8586B376}"/>
    <cellStyle name="Обычный 2 9" xfId="313" xr:uid="{DB0CB334-76EA-45AF-A868-38423CFCCD4A}"/>
    <cellStyle name="Обычный 2 90" xfId="314" xr:uid="{1479208A-BB4B-4DF7-9A54-E9E8EF34A740}"/>
    <cellStyle name="Обычный 2 91" xfId="315" xr:uid="{E411F649-326A-45ED-B59E-B8A929EA5824}"/>
    <cellStyle name="Обычный 2 92" xfId="316" xr:uid="{F740393F-3C9E-42FA-B536-9E4262A505A4}"/>
    <cellStyle name="Обычный 2 93" xfId="317" xr:uid="{EAB9FDA9-F76C-43F9-83CF-F92DEF612087}"/>
    <cellStyle name="Обычный 2 94" xfId="318" xr:uid="{08131A68-09B9-4434-BE15-0F2DFD853A30}"/>
    <cellStyle name="Обычный 2 95" xfId="319" xr:uid="{AA10937E-E79D-4850-8F43-2BD7EFB424E9}"/>
    <cellStyle name="Обычный 2 96" xfId="320" xr:uid="{AF93470D-15B5-4375-B2D3-C73E0BD2FBE2}"/>
    <cellStyle name="Обычный 2 97" xfId="321" xr:uid="{4067A360-8DB2-42E3-8887-90F1D2E2E27C}"/>
    <cellStyle name="Обычный 2 98" xfId="322" xr:uid="{D787AC9B-922B-4F3B-AF18-9388F9FC2417}"/>
    <cellStyle name="Обычный 2 99" xfId="323" xr:uid="{1BC8BD20-3CE7-49C2-98BB-09628A4594FB}"/>
    <cellStyle name="Обычный 3" xfId="324" xr:uid="{87A8F638-1C51-4AE4-9C20-BCB24EF9C472}"/>
    <cellStyle name="Обычный 4" xfId="325" xr:uid="{C8ECE7CE-9BD3-4AFF-9D97-BA9FE8A88D1F}"/>
    <cellStyle name="Обычный 5" xfId="326" xr:uid="{CE542CC2-4DF7-4122-ADBD-42884A4089DE}"/>
    <cellStyle name="Обычный 6" xfId="327" xr:uid="{F6070CAC-C677-4C5F-9D75-CB2DC333E62F}"/>
    <cellStyle name="Обычный 6 2" xfId="328" xr:uid="{9EAFE8CB-B8D7-403B-8B68-62D8BCE5E038}"/>
    <cellStyle name="Обычный 6 3" xfId="329" xr:uid="{DD1CC978-4A32-4631-AC44-63A641232473}"/>
    <cellStyle name="Обычный 6 4" xfId="330" xr:uid="{C037A0F7-7CF6-4372-9461-D7379144680D}"/>
    <cellStyle name="Обычный 6 5" xfId="331" xr:uid="{C1C12613-E8A7-4356-BE65-92210664650B}"/>
    <cellStyle name="Обычный 6 6" xfId="332" xr:uid="{728A529C-295B-44A8-8C35-D472535A3B07}"/>
    <cellStyle name="Обычный 6 7" xfId="333" xr:uid="{0F2DD974-53D8-4D5D-B47A-9138420A8188}"/>
    <cellStyle name="Обычный 6 8" xfId="334" xr:uid="{51278043-E5B3-4FD0-9338-46E5ED5919BF}"/>
    <cellStyle name="Обычный 7" xfId="1" xr:uid="{F91FF099-652D-439C-AC08-D5879AF78541}"/>
    <cellStyle name="Плохой 2" xfId="335" xr:uid="{CE4A9AB5-8BA8-4F50-8172-55E59398703C}"/>
    <cellStyle name="Плохой 2 2" xfId="336" xr:uid="{76627668-4313-48EE-B491-7BA826271016}"/>
    <cellStyle name="Плохой 2 3" xfId="337" xr:uid="{173314E7-E790-4C6B-B8FE-DC66E86A54B9}"/>
    <cellStyle name="Плохой 3" xfId="338" xr:uid="{22868B3C-77E7-475F-A28B-0C297C05C6B9}"/>
    <cellStyle name="Плохой 4" xfId="339" xr:uid="{CA39E476-3626-46CF-A605-49763E38CA09}"/>
    <cellStyle name="Пояснение 2" xfId="340" xr:uid="{7EF641E3-B9E6-484E-AF2F-B1564E1E22D4}"/>
    <cellStyle name="Пояснение 2 2" xfId="341" xr:uid="{B7D0097A-C14F-44B8-8261-4400597EEAE1}"/>
    <cellStyle name="Пояснение 2 3" xfId="342" xr:uid="{9504CF67-C110-4D81-9DCF-8D5A9735F403}"/>
    <cellStyle name="Пояснение 3" xfId="343" xr:uid="{5CBD8BA7-2DDE-451F-81B7-02FFC084AED1}"/>
    <cellStyle name="Пояснение 4" xfId="344" xr:uid="{C2C827E6-6528-49CA-A440-7A41758BB83A}"/>
    <cellStyle name="Примечание 2" xfId="345" xr:uid="{C78E0D85-5B60-407C-9B06-AD320E898FB4}"/>
    <cellStyle name="Примечание 2 2" xfId="346" xr:uid="{46CA7958-F48C-4D4F-B0EE-3ACA3EE8BFF3}"/>
    <cellStyle name="Примечание 2 3" xfId="347" xr:uid="{FD58BC4C-6AFF-4434-ACF2-76F3CF232A57}"/>
    <cellStyle name="Примечание 3" xfId="348" xr:uid="{4420462D-03F8-484E-8B66-6FBC9A8F872A}"/>
    <cellStyle name="Примечание 4" xfId="349" xr:uid="{12F91577-7D37-48B3-9FCD-2866DB842FBE}"/>
    <cellStyle name="Связанная ячейка 2" xfId="350" xr:uid="{728BF61A-D7E8-482A-B76A-0069D53085C5}"/>
    <cellStyle name="Связанная ячейка 2 2" xfId="351" xr:uid="{3E329B9C-F866-461D-9E03-5C639B871E0D}"/>
    <cellStyle name="Связанная ячейка 2 3" xfId="352" xr:uid="{94FD9901-9BA0-43F2-BBD5-A4322677DF90}"/>
    <cellStyle name="Связанная ячейка 3" xfId="353" xr:uid="{B4F05055-00E3-4195-BC70-56B5B8F09A54}"/>
    <cellStyle name="Связанная ячейка 4" xfId="354" xr:uid="{530E2279-8BC9-45FD-B411-9FFF97FFB107}"/>
    <cellStyle name="Текст предупреждения 2" xfId="355" xr:uid="{3183143F-D761-4636-9BD1-75EA49848DC8}"/>
    <cellStyle name="Текст предупреждения 2 2" xfId="356" xr:uid="{BCB2DD40-13C7-48ED-A61B-74EF414C4B5F}"/>
    <cellStyle name="Текст предупреждения 2 3" xfId="357" xr:uid="{171D811B-1C78-4671-8450-913446193B70}"/>
    <cellStyle name="Текст предупреждения 3" xfId="358" xr:uid="{E33089E6-F40E-4EA9-95AA-F51166E83C01}"/>
    <cellStyle name="Текст предупреждения 4" xfId="359" xr:uid="{935022D0-DD20-45F9-8A6A-BA0218A9F486}"/>
    <cellStyle name="Финансовый 2" xfId="360" xr:uid="{C720783C-B4E2-459B-A5D0-38E0CA853B91}"/>
    <cellStyle name="Финансовый 3" xfId="361" xr:uid="{D9C63B13-AD99-4D99-871F-3FE0D55C76E9}"/>
    <cellStyle name="Хороший 2" xfId="362" xr:uid="{79151A9A-74A7-43C8-8421-B92604E92507}"/>
    <cellStyle name="Хороший 2 2" xfId="363" xr:uid="{2B76800E-5E86-42D0-ACE0-7A0560B2FA77}"/>
    <cellStyle name="Хороший 2 3" xfId="364" xr:uid="{9B14D1B0-6A35-4CB1-B916-D13E467A19B4}"/>
    <cellStyle name="Хороший 3" xfId="365" xr:uid="{18A626D0-5F8E-4C7E-8150-9E9787C664AC}"/>
    <cellStyle name="Хороший 4" xfId="366" xr:uid="{E8B55708-CF57-45EB-BB54-7BFE023EA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2&#1080;&#1089;&#1087;&#1086;&#1083;.&#1087;&#1088;&#1086;&#1075;&#1088;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1080;&#1089;&#1087;&#1086;&#1083;.&#1087;&#1088;&#1086;&#1075;&#1088;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.на 01.02.22"/>
      <sheetName val="исп.на 01.03.22"/>
      <sheetName val="исп.на 01.04.22"/>
      <sheetName val="исп.на 01.05.22 "/>
      <sheetName val="исп.на 01.06.22 "/>
      <sheetName val="исп.на 01.07.22"/>
      <sheetName val="исп.на 01.08.22"/>
      <sheetName val="исп.на 01.09.22"/>
      <sheetName val="исп.на 01.10.22"/>
      <sheetName val="исп.на 01.11.22"/>
      <sheetName val="исп.на 01.12.22"/>
      <sheetName val="исп.на 01.01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>
            <v>7825013</v>
          </cell>
          <cell r="E6">
            <v>7816728.9900000002</v>
          </cell>
        </row>
        <row r="7">
          <cell r="D7">
            <v>7825013</v>
          </cell>
          <cell r="E7">
            <v>7816728.9900000002</v>
          </cell>
        </row>
        <row r="8">
          <cell r="D8">
            <v>3351700</v>
          </cell>
          <cell r="E8">
            <v>3346195.87</v>
          </cell>
        </row>
        <row r="9">
          <cell r="D9">
            <v>3351700</v>
          </cell>
          <cell r="E9">
            <v>3346195.87</v>
          </cell>
        </row>
        <row r="10">
          <cell r="D10">
            <v>2701000</v>
          </cell>
          <cell r="E10">
            <v>2701000</v>
          </cell>
        </row>
        <row r="11">
          <cell r="D11">
            <v>2701000</v>
          </cell>
          <cell r="E11">
            <v>2701000</v>
          </cell>
        </row>
        <row r="12">
          <cell r="D12">
            <v>1772313</v>
          </cell>
          <cell r="E12">
            <v>1769533.12</v>
          </cell>
        </row>
        <row r="13">
          <cell r="D13">
            <v>1772313</v>
          </cell>
          <cell r="E13">
            <v>1769533.12</v>
          </cell>
        </row>
        <row r="14">
          <cell r="D14">
            <v>1534681847.48</v>
          </cell>
          <cell r="E14">
            <v>1533848356.3899999</v>
          </cell>
        </row>
        <row r="15">
          <cell r="D15">
            <v>397328444.81</v>
          </cell>
          <cell r="E15">
            <v>396649320.78999996</v>
          </cell>
        </row>
        <row r="16">
          <cell r="D16">
            <v>717682133.38</v>
          </cell>
          <cell r="E16">
            <v>717658310.37</v>
          </cell>
        </row>
        <row r="17">
          <cell r="D17">
            <v>417691843.98000002</v>
          </cell>
          <cell r="E17">
            <v>417561299.91999996</v>
          </cell>
        </row>
        <row r="18">
          <cell r="D18">
            <v>1979425.31</v>
          </cell>
          <cell r="E18">
            <v>1979425.31</v>
          </cell>
        </row>
        <row r="19">
          <cell r="D19">
            <v>642097096.81999993</v>
          </cell>
          <cell r="E19">
            <v>642076676.21000004</v>
          </cell>
        </row>
        <row r="20">
          <cell r="D20">
            <v>180678298.90000001</v>
          </cell>
          <cell r="E20">
            <v>180657878.28999999</v>
          </cell>
        </row>
        <row r="21">
          <cell r="D21">
            <v>210759597.91999999</v>
          </cell>
          <cell r="E21">
            <v>210759597.91999999</v>
          </cell>
        </row>
        <row r="22">
          <cell r="D22">
            <v>250659200</v>
          </cell>
          <cell r="E22">
            <v>250659200</v>
          </cell>
        </row>
        <row r="23">
          <cell r="D23">
            <v>821555132.00999999</v>
          </cell>
          <cell r="E23">
            <v>820783163.81999993</v>
          </cell>
        </row>
        <row r="24">
          <cell r="D24">
            <v>161703858.91</v>
          </cell>
          <cell r="E24">
            <v>161086257.78999999</v>
          </cell>
        </row>
        <row r="25">
          <cell r="D25">
            <v>490839203.81</v>
          </cell>
          <cell r="E25">
            <v>490815380.80000001</v>
          </cell>
        </row>
        <row r="26">
          <cell r="D26">
            <v>167032643.97999999</v>
          </cell>
          <cell r="E26">
            <v>166902099.91999999</v>
          </cell>
        </row>
        <row r="27">
          <cell r="D27">
            <v>1979425.31</v>
          </cell>
          <cell r="E27">
            <v>1979425.31</v>
          </cell>
        </row>
        <row r="28">
          <cell r="D28">
            <v>33352411</v>
          </cell>
          <cell r="E28">
            <v>33326700.07</v>
          </cell>
        </row>
        <row r="29">
          <cell r="D29">
            <v>31194062</v>
          </cell>
          <cell r="E29">
            <v>31168351.07</v>
          </cell>
        </row>
        <row r="30">
          <cell r="D30">
            <v>2158349</v>
          </cell>
          <cell r="E30">
            <v>2158349</v>
          </cell>
        </row>
        <row r="32">
          <cell r="D32">
            <v>50000</v>
          </cell>
          <cell r="E32">
            <v>50000</v>
          </cell>
        </row>
        <row r="33">
          <cell r="D33">
            <v>50000</v>
          </cell>
          <cell r="E33">
            <v>50000</v>
          </cell>
        </row>
        <row r="34">
          <cell r="D34">
            <v>37627207.649999999</v>
          </cell>
          <cell r="E34">
            <v>37611816.289999999</v>
          </cell>
        </row>
        <row r="35">
          <cell r="D35">
            <v>23702225</v>
          </cell>
          <cell r="E35">
            <v>23686833.640000001</v>
          </cell>
        </row>
        <row r="36">
          <cell r="D36">
            <v>13924982.65</v>
          </cell>
          <cell r="E36">
            <v>13924982.65</v>
          </cell>
        </row>
        <row r="37">
          <cell r="D37">
            <v>210435104.75</v>
          </cell>
          <cell r="E37">
            <v>195395422.71000001</v>
          </cell>
        </row>
        <row r="38">
          <cell r="D38">
            <v>100657783.57999998</v>
          </cell>
          <cell r="E38">
            <v>100525857.15000001</v>
          </cell>
        </row>
        <row r="39">
          <cell r="D39">
            <v>88066500</v>
          </cell>
          <cell r="E39">
            <v>88066407.090000004</v>
          </cell>
        </row>
        <row r="40">
          <cell r="D40">
            <v>21710821.170000002</v>
          </cell>
          <cell r="E40">
            <v>6803158.4699999997</v>
          </cell>
        </row>
        <row r="41">
          <cell r="D41">
            <v>20738154</v>
          </cell>
          <cell r="E41">
            <v>20738154</v>
          </cell>
        </row>
        <row r="42">
          <cell r="D42">
            <v>20738154</v>
          </cell>
          <cell r="E42">
            <v>20738154</v>
          </cell>
        </row>
        <row r="45">
          <cell r="D45">
            <v>30464507</v>
          </cell>
          <cell r="E45">
            <v>30464507</v>
          </cell>
        </row>
        <row r="46">
          <cell r="D46">
            <v>30464507</v>
          </cell>
          <cell r="E46">
            <v>30464507</v>
          </cell>
        </row>
        <row r="47">
          <cell r="D47">
            <v>4560190</v>
          </cell>
          <cell r="E47">
            <v>4557965.95</v>
          </cell>
        </row>
        <row r="48">
          <cell r="D48">
            <v>4560190</v>
          </cell>
          <cell r="E48">
            <v>4557965.95</v>
          </cell>
        </row>
        <row r="50">
          <cell r="D50">
            <v>100000</v>
          </cell>
          <cell r="E50">
            <v>100000</v>
          </cell>
        </row>
        <row r="51">
          <cell r="D51">
            <v>100000</v>
          </cell>
          <cell r="E51">
            <v>100000</v>
          </cell>
        </row>
        <row r="52">
          <cell r="D52">
            <v>144309757.15000001</v>
          </cell>
          <cell r="E52">
            <v>129272299.16</v>
          </cell>
        </row>
        <row r="53">
          <cell r="D53">
            <v>34532435.979999997</v>
          </cell>
          <cell r="E53">
            <v>34402733.600000001</v>
          </cell>
        </row>
        <row r="54">
          <cell r="D54">
            <v>21710821.170000002</v>
          </cell>
          <cell r="E54">
            <v>6803158.4699999997</v>
          </cell>
        </row>
        <row r="55">
          <cell r="D55">
            <v>88066500</v>
          </cell>
          <cell r="E55">
            <v>88066407.090000004</v>
          </cell>
        </row>
        <row r="56">
          <cell r="D56">
            <v>10262496.6</v>
          </cell>
          <cell r="E56">
            <v>10262496.6</v>
          </cell>
        </row>
        <row r="57">
          <cell r="D57">
            <v>10262496.6</v>
          </cell>
          <cell r="E57">
            <v>10262496.6</v>
          </cell>
        </row>
        <row r="58">
          <cell r="D58">
            <v>22770895</v>
          </cell>
          <cell r="E58">
            <v>21964515.539999999</v>
          </cell>
        </row>
        <row r="59">
          <cell r="D59">
            <v>22770895</v>
          </cell>
          <cell r="E59">
            <v>21964515.539999999</v>
          </cell>
        </row>
        <row r="62">
          <cell r="D62">
            <v>15000</v>
          </cell>
          <cell r="E62">
            <v>0</v>
          </cell>
        </row>
        <row r="63">
          <cell r="D63">
            <v>15000</v>
          </cell>
          <cell r="E63">
            <v>0</v>
          </cell>
        </row>
        <row r="66">
          <cell r="D66">
            <v>6637000</v>
          </cell>
          <cell r="E66">
            <v>5876219.29</v>
          </cell>
        </row>
        <row r="67">
          <cell r="D67">
            <v>6637000</v>
          </cell>
          <cell r="E67">
            <v>5876219.29</v>
          </cell>
        </row>
        <row r="68">
          <cell r="D68">
            <v>473650</v>
          </cell>
          <cell r="E68">
            <v>450917.69</v>
          </cell>
        </row>
        <row r="77">
          <cell r="D77">
            <v>205851083.98000002</v>
          </cell>
          <cell r="E77">
            <v>195074193.96000001</v>
          </cell>
        </row>
        <row r="78">
          <cell r="D78">
            <v>77683631.980000004</v>
          </cell>
          <cell r="E78">
            <v>71252681.450000003</v>
          </cell>
        </row>
        <row r="79">
          <cell r="D79">
            <v>128167452</v>
          </cell>
          <cell r="E79">
            <v>123821512.51000001</v>
          </cell>
        </row>
        <row r="85">
          <cell r="D85">
            <v>394309938.53000003</v>
          </cell>
          <cell r="E85">
            <v>393716968.91000003</v>
          </cell>
        </row>
        <row r="86">
          <cell r="D86">
            <v>25756661.399999999</v>
          </cell>
          <cell r="E86">
            <v>25164341.390000001</v>
          </cell>
        </row>
        <row r="87">
          <cell r="D87">
            <v>14946037.59</v>
          </cell>
          <cell r="E87">
            <v>14946037.59</v>
          </cell>
        </row>
        <row r="88">
          <cell r="D88">
            <v>253385300</v>
          </cell>
          <cell r="E88">
            <v>253385300</v>
          </cell>
        </row>
        <row r="89">
          <cell r="D89">
            <v>5595900</v>
          </cell>
          <cell r="E89">
            <v>5595250.3899999997</v>
          </cell>
        </row>
        <row r="90">
          <cell r="D90">
            <v>94626039.540000007</v>
          </cell>
          <cell r="E90">
            <v>94626039.540000007</v>
          </cell>
        </row>
        <row r="91">
          <cell r="D91">
            <v>384612685.13</v>
          </cell>
          <cell r="E91">
            <v>384128062.63999999</v>
          </cell>
        </row>
        <row r="92">
          <cell r="D92">
            <v>16059408</v>
          </cell>
          <cell r="E92">
            <v>15575435.119999999</v>
          </cell>
        </row>
        <row r="93">
          <cell r="D93">
            <v>14946037.59</v>
          </cell>
          <cell r="E93">
            <v>14946037.59</v>
          </cell>
        </row>
        <row r="94">
          <cell r="D94">
            <v>253385300</v>
          </cell>
          <cell r="E94">
            <v>253385300</v>
          </cell>
        </row>
        <row r="95">
          <cell r="D95">
            <v>5595900</v>
          </cell>
          <cell r="E95">
            <v>5595250.3899999997</v>
          </cell>
        </row>
        <row r="96">
          <cell r="D96">
            <v>94626039.540000007</v>
          </cell>
          <cell r="E96">
            <v>94626039.540000007</v>
          </cell>
        </row>
        <row r="97">
          <cell r="D97">
            <v>2916153.4</v>
          </cell>
          <cell r="E97">
            <v>2916152.62</v>
          </cell>
        </row>
        <row r="98">
          <cell r="D98">
            <v>2916153.4</v>
          </cell>
          <cell r="E98">
            <v>2916152.62</v>
          </cell>
        </row>
        <row r="100">
          <cell r="D100">
            <v>6781100</v>
          </cell>
          <cell r="E100">
            <v>6672753.6500000004</v>
          </cell>
        </row>
        <row r="101">
          <cell r="D101">
            <v>6781100</v>
          </cell>
          <cell r="E101">
            <v>6672753.6500000004</v>
          </cell>
        </row>
        <row r="102">
          <cell r="D102">
            <v>132400</v>
          </cell>
          <cell r="E102">
            <v>132400</v>
          </cell>
        </row>
        <row r="103">
          <cell r="D103">
            <v>132400</v>
          </cell>
          <cell r="E103">
            <v>132400</v>
          </cell>
        </row>
        <row r="105">
          <cell r="D105">
            <v>802000</v>
          </cell>
          <cell r="E105">
            <v>757830.02</v>
          </cell>
        </row>
        <row r="106">
          <cell r="D106">
            <v>802000</v>
          </cell>
          <cell r="E106">
            <v>757830.02</v>
          </cell>
        </row>
        <row r="107">
          <cell r="D107">
            <v>460000</v>
          </cell>
          <cell r="E107">
            <v>283000</v>
          </cell>
        </row>
        <row r="108">
          <cell r="D108">
            <v>460000</v>
          </cell>
          <cell r="E108">
            <v>283000</v>
          </cell>
        </row>
        <row r="111">
          <cell r="D111">
            <v>7289676</v>
          </cell>
          <cell r="E111">
            <v>7265095.71</v>
          </cell>
        </row>
        <row r="112">
          <cell r="D112">
            <v>7289676</v>
          </cell>
          <cell r="E112">
            <v>7265095.71</v>
          </cell>
        </row>
        <row r="113">
          <cell r="D113">
            <v>40750</v>
          </cell>
          <cell r="E113">
            <v>40750</v>
          </cell>
        </row>
        <row r="114">
          <cell r="D114">
            <v>36000</v>
          </cell>
          <cell r="E114">
            <v>36000</v>
          </cell>
        </row>
        <row r="117">
          <cell r="D117">
            <v>130000</v>
          </cell>
          <cell r="E117">
            <v>130000</v>
          </cell>
        </row>
        <row r="118">
          <cell r="D118">
            <v>35000</v>
          </cell>
          <cell r="E118">
            <v>35000</v>
          </cell>
        </row>
        <row r="119">
          <cell r="D119">
            <v>35000</v>
          </cell>
          <cell r="E119">
            <v>35000</v>
          </cell>
        </row>
        <row r="120">
          <cell r="D120">
            <v>10000</v>
          </cell>
          <cell r="E120">
            <v>10000</v>
          </cell>
        </row>
        <row r="121">
          <cell r="D121">
            <v>10000</v>
          </cell>
          <cell r="E121">
            <v>10000</v>
          </cell>
        </row>
        <row r="122">
          <cell r="D122">
            <v>30000</v>
          </cell>
          <cell r="E122">
            <v>30000</v>
          </cell>
        </row>
        <row r="123">
          <cell r="D123">
            <v>30000</v>
          </cell>
          <cell r="E123">
            <v>30000</v>
          </cell>
        </row>
        <row r="124">
          <cell r="D124">
            <v>55000</v>
          </cell>
          <cell r="E124">
            <v>55000</v>
          </cell>
        </row>
        <row r="125">
          <cell r="D125">
            <v>55000</v>
          </cell>
          <cell r="E125">
            <v>55000</v>
          </cell>
        </row>
        <row r="126">
          <cell r="D126">
            <v>277346542.44</v>
          </cell>
          <cell r="E126">
            <v>235868161.77000001</v>
          </cell>
        </row>
        <row r="127">
          <cell r="D127">
            <v>56280553</v>
          </cell>
          <cell r="E127">
            <v>52017953.420000002</v>
          </cell>
        </row>
        <row r="128">
          <cell r="D128">
            <v>34314317.619999997</v>
          </cell>
          <cell r="E128">
            <v>29094196.73</v>
          </cell>
        </row>
        <row r="129">
          <cell r="D129">
            <v>186751671.81999999</v>
          </cell>
          <cell r="E129">
            <v>154756011.62</v>
          </cell>
        </row>
        <row r="138">
          <cell r="D138">
            <v>4501253.25</v>
          </cell>
          <cell r="E138">
            <v>4460441.62</v>
          </cell>
        </row>
        <row r="139">
          <cell r="D139">
            <v>135038</v>
          </cell>
          <cell r="E139">
            <v>133812.38</v>
          </cell>
        </row>
        <row r="140">
          <cell r="D140">
            <v>4366215.25</v>
          </cell>
          <cell r="E140">
            <v>4326629.24</v>
          </cell>
        </row>
        <row r="144">
          <cell r="D144">
            <v>2250000</v>
          </cell>
          <cell r="E144">
            <v>1925550</v>
          </cell>
        </row>
        <row r="145">
          <cell r="D145">
            <v>2250000</v>
          </cell>
          <cell r="E145">
            <v>1925550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.на 01.02.22"/>
      <sheetName val="исп.на 01.03.22"/>
      <sheetName val="исп.на 01.04.22"/>
      <sheetName val="исп.на 01.05.22 "/>
      <sheetName val="исп.на 01.06.22 "/>
      <sheetName val="исп.на 01.07.22"/>
      <sheetName val="исп.на 01.08.22"/>
      <sheetName val="исп.на 01.09.22"/>
      <sheetName val="исп.на 01.10.22"/>
      <sheetName val="исп.на 01.11.22"/>
      <sheetName val="исп.на 01.12.22"/>
      <sheetName val="исп.на 01.01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9">
          <cell r="D159">
            <v>2673771733.4300003</v>
          </cell>
          <cell r="E159">
            <v>2603624644.6199999</v>
          </cell>
        </row>
        <row r="160">
          <cell r="D160">
            <v>702311476.16999996</v>
          </cell>
          <cell r="E160">
            <v>688828466.23999989</v>
          </cell>
        </row>
        <row r="161">
          <cell r="D161">
            <v>922092694.24000001</v>
          </cell>
          <cell r="E161">
            <v>897555562.1400001</v>
          </cell>
        </row>
        <row r="162">
          <cell r="D162">
            <v>760414526.35000002</v>
          </cell>
          <cell r="E162">
            <v>760283889.38</v>
          </cell>
        </row>
        <row r="163">
          <cell r="D163">
            <v>281377711.36000001</v>
          </cell>
          <cell r="E163">
            <v>249382051.16000003</v>
          </cell>
        </row>
        <row r="164">
          <cell r="D164">
            <v>7575325.3100000005</v>
          </cell>
          <cell r="E164">
            <v>7574675.6999999993</v>
          </cell>
        </row>
        <row r="165">
          <cell r="D165">
            <v>925233673.20000005</v>
          </cell>
          <cell r="E165">
            <v>870960757.5200001</v>
          </cell>
        </row>
        <row r="166">
          <cell r="D166">
            <v>203080739.38</v>
          </cell>
          <cell r="E166">
            <v>190409779.90000004</v>
          </cell>
        </row>
        <row r="167">
          <cell r="D167">
            <v>181794022.46000001</v>
          </cell>
          <cell r="E167">
            <v>172188376.06999999</v>
          </cell>
        </row>
        <row r="168">
          <cell r="D168">
            <v>253385300</v>
          </cell>
          <cell r="E168">
            <v>253385300</v>
          </cell>
        </row>
        <row r="169">
          <cell r="D169">
            <v>281377711.36000001</v>
          </cell>
          <cell r="E169">
            <v>249382051.16000003</v>
          </cell>
        </row>
        <row r="170">
          <cell r="D170">
            <v>5595900</v>
          </cell>
          <cell r="E170">
            <v>5595250.3899999997</v>
          </cell>
        </row>
        <row r="171">
          <cell r="D171">
            <v>1534830497.48</v>
          </cell>
          <cell r="E171">
            <v>1533997006.3899999</v>
          </cell>
        </row>
        <row r="172">
          <cell r="D172">
            <v>397477094.81</v>
          </cell>
          <cell r="E172">
            <v>396797970.78999996</v>
          </cell>
        </row>
        <row r="173">
          <cell r="D173">
            <v>717682133.38</v>
          </cell>
          <cell r="E173">
            <v>717658310.37</v>
          </cell>
        </row>
        <row r="174">
          <cell r="D174">
            <v>417691843.98000002</v>
          </cell>
          <cell r="E174">
            <v>417561299.91999996</v>
          </cell>
        </row>
        <row r="175">
          <cell r="D175">
            <v>1979425.31</v>
          </cell>
          <cell r="E175">
            <v>1979425.31</v>
          </cell>
        </row>
        <row r="176">
          <cell r="D176">
            <v>213707562.75</v>
          </cell>
          <cell r="E176">
            <v>198666880.71000001</v>
          </cell>
        </row>
        <row r="177">
          <cell r="D177">
            <v>101753641.97999999</v>
          </cell>
          <cell r="E177">
            <v>101620715.55000001</v>
          </cell>
        </row>
        <row r="178">
          <cell r="D178">
            <v>89337382.370000005</v>
          </cell>
          <cell r="E178">
            <v>89337289.460000008</v>
          </cell>
        </row>
        <row r="179">
          <cell r="D179">
            <v>22616538.400000002</v>
          </cell>
          <cell r="E179">
            <v>7708875.6999999993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3"/>
  <sheetViews>
    <sheetView tabSelected="1" zoomScale="86" zoomScaleNormal="86" workbookViewId="0">
      <pane ySplit="3" topLeftCell="A379" activePane="bottomLeft" state="frozen"/>
      <selection pane="bottomLeft" activeCell="A354" sqref="A354"/>
    </sheetView>
  </sheetViews>
  <sheetFormatPr defaultRowHeight="15" x14ac:dyDescent="0.25"/>
  <cols>
    <col min="1" max="1" width="26.28515625" customWidth="1"/>
    <col min="2" max="2" width="18.140625" customWidth="1"/>
    <col min="3" max="3" width="18.28515625" customWidth="1"/>
    <col min="4" max="4" width="18.7109375" customWidth="1"/>
    <col min="5" max="5" width="19.28515625" customWidth="1"/>
    <col min="6" max="6" width="44.7109375" customWidth="1"/>
    <col min="7" max="7" width="34.28515625" customWidth="1"/>
    <col min="8" max="8" width="16.28515625" customWidth="1"/>
    <col min="9" max="9" width="10.28515625" customWidth="1"/>
  </cols>
  <sheetData>
    <row r="1" spans="1:9" ht="54.75" customHeight="1" thickBot="1" x14ac:dyDescent="0.35">
      <c r="A1" s="262" t="s">
        <v>30</v>
      </c>
      <c r="B1" s="263"/>
      <c r="C1" s="263"/>
      <c r="D1" s="263"/>
      <c r="E1" s="263"/>
      <c r="F1" s="263"/>
      <c r="G1" s="263"/>
      <c r="H1" s="263"/>
      <c r="I1" s="263"/>
    </row>
    <row r="2" spans="1:9" ht="75" customHeight="1" x14ac:dyDescent="0.25">
      <c r="A2" s="230" t="s">
        <v>0</v>
      </c>
      <c r="B2" s="228" t="s">
        <v>1</v>
      </c>
      <c r="C2" s="228" t="s">
        <v>78</v>
      </c>
      <c r="D2" s="228" t="s">
        <v>76</v>
      </c>
      <c r="E2" s="228" t="s">
        <v>77</v>
      </c>
      <c r="F2" s="228" t="s">
        <v>2</v>
      </c>
      <c r="G2" s="228" t="s">
        <v>3</v>
      </c>
      <c r="H2" s="228"/>
      <c r="I2" s="229"/>
    </row>
    <row r="3" spans="1:9" ht="13.5" customHeight="1" thickBot="1" x14ac:dyDescent="0.3">
      <c r="A3" s="231"/>
      <c r="B3" s="232"/>
      <c r="C3" s="232"/>
      <c r="D3" s="232"/>
      <c r="E3" s="232"/>
      <c r="F3" s="232"/>
      <c r="G3" s="24" t="s">
        <v>4</v>
      </c>
      <c r="H3" s="24" t="s">
        <v>5</v>
      </c>
      <c r="I3" s="25" t="s">
        <v>6</v>
      </c>
    </row>
    <row r="4" spans="1:9" ht="82.5" x14ac:dyDescent="0.25">
      <c r="A4" s="271" t="s">
        <v>7</v>
      </c>
      <c r="B4" s="7"/>
      <c r="C4" s="7"/>
      <c r="D4" s="7"/>
      <c r="E4" s="7"/>
      <c r="F4" s="8"/>
      <c r="G4" s="159" t="s">
        <v>13</v>
      </c>
      <c r="H4" s="160"/>
      <c r="I4" s="176">
        <f>(I23+I40+I54+I65+I72)/5</f>
        <v>135.35999999999999</v>
      </c>
    </row>
    <row r="5" spans="1:9" x14ac:dyDescent="0.25">
      <c r="A5" s="4" t="s">
        <v>10</v>
      </c>
      <c r="B5" s="51"/>
      <c r="C5" s="51">
        <f>'[1]исп.на 01.01.23'!D14</f>
        <v>1534681847.48</v>
      </c>
      <c r="D5" s="51">
        <f>'[1]исп.на 01.01.23'!E14</f>
        <v>1533848356.3899999</v>
      </c>
      <c r="E5" s="1">
        <f>C5-D5</f>
        <v>833491.09000015259</v>
      </c>
      <c r="F5" s="79">
        <f>D5/C5*100</f>
        <v>99.945689649527765</v>
      </c>
      <c r="G5" s="159"/>
      <c r="H5" s="160"/>
      <c r="I5" s="176"/>
    </row>
    <row r="6" spans="1:9" x14ac:dyDescent="0.25">
      <c r="A6" s="4" t="s">
        <v>8</v>
      </c>
      <c r="B6" s="51"/>
      <c r="C6" s="51">
        <f>'[1]исп.на 01.01.23'!D15</f>
        <v>397328444.81</v>
      </c>
      <c r="D6" s="51">
        <f>'[1]исп.на 01.01.23'!E15</f>
        <v>396649320.78999996</v>
      </c>
      <c r="E6" s="1">
        <f t="shared" ref="E6:E9" si="0">C6-D6</f>
        <v>679124.02000004053</v>
      </c>
      <c r="F6" s="79">
        <f t="shared" ref="F6:F9" si="1">D6/C6*100</f>
        <v>99.829077422250805</v>
      </c>
      <c r="G6" s="159"/>
      <c r="H6" s="160"/>
      <c r="I6" s="176"/>
    </row>
    <row r="7" spans="1:9" x14ac:dyDescent="0.25">
      <c r="A7" s="4" t="s">
        <v>9</v>
      </c>
      <c r="B7" s="51"/>
      <c r="C7" s="51">
        <f>'[1]исп.на 01.01.23'!D16</f>
        <v>717682133.38</v>
      </c>
      <c r="D7" s="51">
        <f>'[1]исп.на 01.01.23'!E16</f>
        <v>717658310.37</v>
      </c>
      <c r="E7" s="1">
        <f t="shared" si="0"/>
        <v>23823.009999990463</v>
      </c>
      <c r="F7" s="79">
        <f t="shared" si="1"/>
        <v>99.996680562481359</v>
      </c>
      <c r="G7" s="159"/>
      <c r="H7" s="160"/>
      <c r="I7" s="176"/>
    </row>
    <row r="8" spans="1:9" ht="15.75" thickBot="1" x14ac:dyDescent="0.3">
      <c r="A8" s="26" t="s">
        <v>11</v>
      </c>
      <c r="B8" s="52"/>
      <c r="C8" s="52">
        <f>'[1]исп.на 01.01.23'!D17</f>
        <v>417691843.98000002</v>
      </c>
      <c r="D8" s="52">
        <f>'[1]исп.на 01.01.23'!E17</f>
        <v>417561299.91999996</v>
      </c>
      <c r="E8" s="23"/>
      <c r="F8" s="99">
        <f t="shared" si="1"/>
        <v>99.968746322945606</v>
      </c>
      <c r="G8" s="159"/>
      <c r="H8" s="160"/>
      <c r="I8" s="176"/>
    </row>
    <row r="9" spans="1:9" ht="15.75" thickBot="1" x14ac:dyDescent="0.3">
      <c r="A9" s="5" t="s">
        <v>60</v>
      </c>
      <c r="B9" s="53"/>
      <c r="C9" s="53">
        <f>'[1]исп.на 01.01.23'!D18</f>
        <v>1979425.31</v>
      </c>
      <c r="D9" s="53">
        <f>'[1]исп.на 01.01.23'!E18</f>
        <v>1979425.31</v>
      </c>
      <c r="E9" s="10">
        <f t="shared" si="0"/>
        <v>0</v>
      </c>
      <c r="F9" s="99">
        <f t="shared" si="1"/>
        <v>100</v>
      </c>
      <c r="G9" s="221"/>
      <c r="H9" s="222"/>
      <c r="I9" s="220"/>
    </row>
    <row r="10" spans="1:9" ht="116.25" customHeight="1" x14ac:dyDescent="0.25">
      <c r="A10" s="12" t="s">
        <v>12</v>
      </c>
      <c r="B10" s="7"/>
      <c r="C10" s="7"/>
      <c r="D10" s="7"/>
      <c r="E10" s="7"/>
      <c r="F10" s="7"/>
      <c r="G10" s="258"/>
      <c r="H10" s="137"/>
      <c r="I10" s="137"/>
    </row>
    <row r="11" spans="1:9" x14ac:dyDescent="0.25">
      <c r="A11" s="6" t="s">
        <v>10</v>
      </c>
      <c r="B11" s="51"/>
      <c r="C11" s="51">
        <f>'[1]исп.на 01.01.23'!D19</f>
        <v>642097096.81999993</v>
      </c>
      <c r="D11" s="51">
        <f>'[1]исп.на 01.01.23'!E19</f>
        <v>642076676.21000004</v>
      </c>
      <c r="E11" s="1">
        <f>C11-D11</f>
        <v>20420.609999895096</v>
      </c>
      <c r="F11" s="79">
        <f>D11/C11*100</f>
        <v>99.996819700618332</v>
      </c>
      <c r="G11" s="259"/>
      <c r="H11" s="199"/>
      <c r="I11" s="199"/>
    </row>
    <row r="12" spans="1:9" x14ac:dyDescent="0.25">
      <c r="A12" s="6" t="s">
        <v>8</v>
      </c>
      <c r="B12" s="51"/>
      <c r="C12" s="51">
        <f>'[1]исп.на 01.01.23'!D20</f>
        <v>180678298.90000001</v>
      </c>
      <c r="D12" s="51">
        <f>'[1]исп.на 01.01.23'!E20</f>
        <v>180657878.28999999</v>
      </c>
      <c r="E12" s="1">
        <f t="shared" ref="E12:E14" si="2">C12-D12</f>
        <v>20420.610000014305</v>
      </c>
      <c r="F12" s="79">
        <f t="shared" ref="F12:F14" si="3">D12/C12*100</f>
        <v>99.988697807028103</v>
      </c>
      <c r="G12" s="259"/>
      <c r="H12" s="199"/>
      <c r="I12" s="199"/>
    </row>
    <row r="13" spans="1:9" x14ac:dyDescent="0.25">
      <c r="A13" s="6" t="s">
        <v>9</v>
      </c>
      <c r="B13" s="51"/>
      <c r="C13" s="51">
        <f>'[1]исп.на 01.01.23'!D21</f>
        <v>210759597.91999999</v>
      </c>
      <c r="D13" s="51">
        <f>'[1]исп.на 01.01.23'!E21</f>
        <v>210759597.91999999</v>
      </c>
      <c r="E13" s="1">
        <f t="shared" si="2"/>
        <v>0</v>
      </c>
      <c r="F13" s="79">
        <f t="shared" si="3"/>
        <v>100</v>
      </c>
      <c r="G13" s="259"/>
      <c r="H13" s="199"/>
      <c r="I13" s="199"/>
    </row>
    <row r="14" spans="1:9" x14ac:dyDescent="0.25">
      <c r="A14" s="6" t="s">
        <v>11</v>
      </c>
      <c r="B14" s="51"/>
      <c r="C14" s="51">
        <f>'[1]исп.на 01.01.23'!D22</f>
        <v>250659200</v>
      </c>
      <c r="D14" s="51">
        <f>'[1]исп.на 01.01.23'!E22</f>
        <v>250659200</v>
      </c>
      <c r="E14" s="1">
        <f t="shared" si="2"/>
        <v>0</v>
      </c>
      <c r="F14" s="79">
        <f t="shared" si="3"/>
        <v>100</v>
      </c>
      <c r="G14" s="260"/>
      <c r="H14" s="199"/>
      <c r="I14" s="199"/>
    </row>
    <row r="15" spans="1:9" ht="80.25" customHeight="1" x14ac:dyDescent="0.25">
      <c r="A15" s="227"/>
      <c r="B15" s="227"/>
      <c r="C15" s="227"/>
      <c r="D15" s="227"/>
      <c r="E15" s="227"/>
      <c r="F15" s="227"/>
      <c r="G15" s="1" t="s">
        <v>172</v>
      </c>
      <c r="H15" s="1"/>
      <c r="I15" s="60">
        <v>87</v>
      </c>
    </row>
    <row r="16" spans="1:9" ht="83.25" customHeight="1" x14ac:dyDescent="0.25">
      <c r="A16" s="136"/>
      <c r="B16" s="136"/>
      <c r="C16" s="136"/>
      <c r="D16" s="136"/>
      <c r="E16" s="136"/>
      <c r="F16" s="136"/>
      <c r="G16" s="1" t="s">
        <v>175</v>
      </c>
      <c r="H16" s="1"/>
      <c r="I16" s="60">
        <v>102</v>
      </c>
    </row>
    <row r="17" spans="1:9" ht="102" customHeight="1" x14ac:dyDescent="0.25">
      <c r="A17" s="136"/>
      <c r="B17" s="136"/>
      <c r="C17" s="136"/>
      <c r="D17" s="136"/>
      <c r="E17" s="136"/>
      <c r="F17" s="136"/>
      <c r="G17" s="117" t="s">
        <v>176</v>
      </c>
      <c r="H17" s="1"/>
      <c r="I17" s="60">
        <v>75</v>
      </c>
    </row>
    <row r="18" spans="1:9" ht="140.25" customHeight="1" x14ac:dyDescent="0.25">
      <c r="A18" s="136"/>
      <c r="B18" s="136"/>
      <c r="C18" s="136"/>
      <c r="D18" s="136"/>
      <c r="E18" s="136"/>
      <c r="F18" s="136"/>
      <c r="G18" s="116" t="s">
        <v>173</v>
      </c>
      <c r="H18" s="1"/>
      <c r="I18" s="60">
        <v>100</v>
      </c>
    </row>
    <row r="19" spans="1:9" ht="118.5" customHeight="1" x14ac:dyDescent="0.25">
      <c r="A19" s="136"/>
      <c r="B19" s="136"/>
      <c r="C19" s="136"/>
      <c r="D19" s="136"/>
      <c r="E19" s="136"/>
      <c r="F19" s="136"/>
      <c r="G19" s="1" t="s">
        <v>174</v>
      </c>
      <c r="H19" s="1"/>
      <c r="I19" s="60">
        <v>100</v>
      </c>
    </row>
    <row r="20" spans="1:9" ht="114" customHeight="1" x14ac:dyDescent="0.25">
      <c r="A20" s="136"/>
      <c r="B20" s="136"/>
      <c r="C20" s="136"/>
      <c r="D20" s="136"/>
      <c r="E20" s="136"/>
      <c r="F20" s="136"/>
      <c r="G20" s="1" t="s">
        <v>177</v>
      </c>
      <c r="H20" s="1"/>
      <c r="I20" s="60">
        <v>101</v>
      </c>
    </row>
    <row r="21" spans="1:9" ht="143.25" customHeight="1" x14ac:dyDescent="0.25">
      <c r="A21" s="136"/>
      <c r="B21" s="136"/>
      <c r="C21" s="136"/>
      <c r="D21" s="136"/>
      <c r="E21" s="136"/>
      <c r="F21" s="136"/>
      <c r="G21" s="1" t="s">
        <v>178</v>
      </c>
      <c r="H21" s="1"/>
      <c r="I21" s="60">
        <v>133</v>
      </c>
    </row>
    <row r="22" spans="1:9" ht="158.25" customHeight="1" x14ac:dyDescent="0.25">
      <c r="A22" s="137"/>
      <c r="B22" s="137"/>
      <c r="C22" s="137"/>
      <c r="D22" s="137"/>
      <c r="E22" s="137"/>
      <c r="F22" s="137"/>
      <c r="G22" s="68" t="s">
        <v>197</v>
      </c>
      <c r="H22" s="1"/>
      <c r="I22" s="60">
        <v>100</v>
      </c>
    </row>
    <row r="23" spans="1:9" ht="31.5" customHeight="1" thickBot="1" x14ac:dyDescent="0.3">
      <c r="A23" s="235"/>
      <c r="B23" s="236"/>
      <c r="C23" s="236"/>
      <c r="D23" s="236"/>
      <c r="E23" s="236"/>
      <c r="F23" s="236"/>
      <c r="G23" s="261" t="s">
        <v>14</v>
      </c>
      <c r="H23" s="261"/>
      <c r="I23" s="121">
        <f>(I15+I16+I17+I18+I19+I20+I22)/7</f>
        <v>95</v>
      </c>
    </row>
    <row r="24" spans="1:9" ht="43.5" x14ac:dyDescent="0.25">
      <c r="A24" s="15" t="s">
        <v>15</v>
      </c>
      <c r="B24" s="16"/>
      <c r="C24" s="16"/>
      <c r="D24" s="16"/>
      <c r="E24" s="16"/>
      <c r="F24" s="16"/>
      <c r="G24" s="135"/>
      <c r="H24" s="135"/>
      <c r="I24" s="189"/>
    </row>
    <row r="25" spans="1:9" x14ac:dyDescent="0.25">
      <c r="A25" s="4" t="s">
        <v>10</v>
      </c>
      <c r="B25" s="1"/>
      <c r="C25" s="51">
        <f>'[1]исп.на 01.01.23'!D23</f>
        <v>821555132.00999999</v>
      </c>
      <c r="D25" s="51">
        <f>'[1]исп.на 01.01.23'!E23</f>
        <v>820783163.81999993</v>
      </c>
      <c r="E25" s="1">
        <f>C25-D25</f>
        <v>771968.19000005722</v>
      </c>
      <c r="F25" s="79">
        <f>D25/C25*100</f>
        <v>99.906035741251912</v>
      </c>
      <c r="G25" s="136"/>
      <c r="H25" s="136"/>
      <c r="I25" s="190"/>
    </row>
    <row r="26" spans="1:9" x14ac:dyDescent="0.25">
      <c r="A26" s="4" t="s">
        <v>8</v>
      </c>
      <c r="B26" s="1"/>
      <c r="C26" s="51">
        <f>'[1]исп.на 01.01.23'!D24</f>
        <v>161703858.91</v>
      </c>
      <c r="D26" s="51">
        <f>'[1]исп.на 01.01.23'!E24</f>
        <v>161086257.78999999</v>
      </c>
      <c r="E26" s="1">
        <f t="shared" ref="E26:E29" si="4">C26-D26</f>
        <v>617601.12000000477</v>
      </c>
      <c r="F26" s="79">
        <f t="shared" ref="F26:F29" si="5">D26/C26*100</f>
        <v>99.618066554401935</v>
      </c>
      <c r="G26" s="136"/>
      <c r="H26" s="136"/>
      <c r="I26" s="190"/>
    </row>
    <row r="27" spans="1:9" x14ac:dyDescent="0.25">
      <c r="A27" s="4" t="s">
        <v>9</v>
      </c>
      <c r="B27" s="1"/>
      <c r="C27" s="51">
        <f>'[1]исп.на 01.01.23'!D25</f>
        <v>490839203.81</v>
      </c>
      <c r="D27" s="51">
        <f>'[1]исп.на 01.01.23'!E25</f>
        <v>490815380.80000001</v>
      </c>
      <c r="E27" s="1">
        <f t="shared" si="4"/>
        <v>23823.009999990463</v>
      </c>
      <c r="F27" s="79">
        <f t="shared" si="5"/>
        <v>99.995146473668967</v>
      </c>
      <c r="G27" s="136"/>
      <c r="H27" s="136"/>
      <c r="I27" s="190"/>
    </row>
    <row r="28" spans="1:9" x14ac:dyDescent="0.25">
      <c r="A28" s="4" t="s">
        <v>11</v>
      </c>
      <c r="B28" s="1"/>
      <c r="C28" s="51">
        <f>'[1]исп.на 01.01.23'!D26</f>
        <v>167032643.97999999</v>
      </c>
      <c r="D28" s="51">
        <f>'[1]исп.на 01.01.23'!E26</f>
        <v>166902099.91999999</v>
      </c>
      <c r="E28" s="1">
        <f t="shared" ref="E28" si="6">C28-D28</f>
        <v>130544.06000000238</v>
      </c>
      <c r="F28" s="79">
        <f t="shared" ref="F28" si="7">D28/C28*100</f>
        <v>99.921845181343343</v>
      </c>
      <c r="G28" s="136"/>
      <c r="H28" s="136"/>
      <c r="I28" s="190"/>
    </row>
    <row r="29" spans="1:9" x14ac:dyDescent="0.25">
      <c r="A29" s="4" t="s">
        <v>60</v>
      </c>
      <c r="B29" s="1"/>
      <c r="C29" s="51">
        <f>'[1]исп.на 01.01.23'!D27</f>
        <v>1979425.31</v>
      </c>
      <c r="D29" s="51">
        <f>'[1]исп.на 01.01.23'!E27</f>
        <v>1979425.31</v>
      </c>
      <c r="E29" s="1">
        <f t="shared" si="4"/>
        <v>0</v>
      </c>
      <c r="F29" s="79">
        <f t="shared" si="5"/>
        <v>100</v>
      </c>
      <c r="G29" s="137"/>
      <c r="H29" s="137"/>
      <c r="I29" s="191"/>
    </row>
    <row r="30" spans="1:9" ht="75" x14ac:dyDescent="0.25">
      <c r="A30" s="218"/>
      <c r="B30" s="227"/>
      <c r="C30" s="227"/>
      <c r="D30" s="227"/>
      <c r="E30" s="227"/>
      <c r="F30" s="227"/>
      <c r="G30" s="1" t="s">
        <v>179</v>
      </c>
      <c r="H30" s="1"/>
      <c r="I30" s="61">
        <v>100</v>
      </c>
    </row>
    <row r="31" spans="1:9" ht="150" x14ac:dyDescent="0.25">
      <c r="A31" s="134"/>
      <c r="B31" s="136"/>
      <c r="C31" s="136"/>
      <c r="D31" s="136"/>
      <c r="E31" s="136"/>
      <c r="F31" s="136"/>
      <c r="G31" s="1" t="s">
        <v>180</v>
      </c>
      <c r="H31" s="1"/>
      <c r="I31" s="61">
        <v>100</v>
      </c>
    </row>
    <row r="32" spans="1:9" ht="135" x14ac:dyDescent="0.25">
      <c r="A32" s="134"/>
      <c r="B32" s="136"/>
      <c r="C32" s="136"/>
      <c r="D32" s="136"/>
      <c r="E32" s="136"/>
      <c r="F32" s="136"/>
      <c r="G32" s="1" t="s">
        <v>181</v>
      </c>
      <c r="H32" s="1"/>
      <c r="I32" s="61">
        <v>118</v>
      </c>
    </row>
    <row r="33" spans="1:9" ht="90" x14ac:dyDescent="0.25">
      <c r="A33" s="134"/>
      <c r="B33" s="136"/>
      <c r="C33" s="136"/>
      <c r="D33" s="136"/>
      <c r="E33" s="136"/>
      <c r="F33" s="136"/>
      <c r="G33" s="1" t="s">
        <v>182</v>
      </c>
      <c r="H33" s="14"/>
      <c r="I33" s="72">
        <v>50</v>
      </c>
    </row>
    <row r="34" spans="1:9" ht="105" x14ac:dyDescent="0.25">
      <c r="A34" s="134"/>
      <c r="B34" s="136"/>
      <c r="C34" s="136"/>
      <c r="D34" s="136"/>
      <c r="E34" s="136"/>
      <c r="F34" s="136"/>
      <c r="G34" s="118" t="s">
        <v>183</v>
      </c>
      <c r="H34" s="14"/>
      <c r="I34" s="72">
        <v>64</v>
      </c>
    </row>
    <row r="35" spans="1:9" ht="90" x14ac:dyDescent="0.25">
      <c r="A35" s="134"/>
      <c r="B35" s="136"/>
      <c r="C35" s="136"/>
      <c r="D35" s="136"/>
      <c r="E35" s="136"/>
      <c r="F35" s="136"/>
      <c r="G35" s="119" t="s">
        <v>184</v>
      </c>
      <c r="H35" s="14"/>
      <c r="I35" s="72">
        <v>47</v>
      </c>
    </row>
    <row r="36" spans="1:9" ht="60" x14ac:dyDescent="0.25">
      <c r="A36" s="134"/>
      <c r="B36" s="136"/>
      <c r="C36" s="136"/>
      <c r="D36" s="136"/>
      <c r="E36" s="136"/>
      <c r="F36" s="136"/>
      <c r="G36" s="40" t="s">
        <v>185</v>
      </c>
      <c r="H36" s="14"/>
      <c r="I36" s="72">
        <v>111</v>
      </c>
    </row>
    <row r="37" spans="1:9" ht="105" x14ac:dyDescent="0.25">
      <c r="A37" s="134"/>
      <c r="B37" s="136"/>
      <c r="C37" s="136"/>
      <c r="D37" s="136"/>
      <c r="E37" s="136"/>
      <c r="F37" s="136"/>
      <c r="G37" s="1" t="s">
        <v>198</v>
      </c>
      <c r="H37" s="14"/>
      <c r="I37" s="72">
        <v>103</v>
      </c>
    </row>
    <row r="38" spans="1:9" ht="90" x14ac:dyDescent="0.25">
      <c r="A38" s="134"/>
      <c r="B38" s="136"/>
      <c r="C38" s="136"/>
      <c r="D38" s="136"/>
      <c r="E38" s="136"/>
      <c r="F38" s="136"/>
      <c r="G38" s="1" t="s">
        <v>186</v>
      </c>
      <c r="H38" s="14"/>
      <c r="I38" s="72">
        <v>75</v>
      </c>
    </row>
    <row r="39" spans="1:9" ht="162.75" customHeight="1" x14ac:dyDescent="0.25">
      <c r="A39" s="138"/>
      <c r="B39" s="137"/>
      <c r="C39" s="137"/>
      <c r="D39" s="137"/>
      <c r="E39" s="137"/>
      <c r="F39" s="137"/>
      <c r="G39" s="68" t="s">
        <v>199</v>
      </c>
      <c r="H39" s="14"/>
      <c r="I39" s="72">
        <v>100</v>
      </c>
    </row>
    <row r="40" spans="1:9" ht="15.75" thickBot="1" x14ac:dyDescent="0.3">
      <c r="A40" s="237"/>
      <c r="B40" s="238"/>
      <c r="C40" s="238"/>
      <c r="D40" s="238"/>
      <c r="E40" s="238"/>
      <c r="F40" s="169"/>
      <c r="G40" s="168" t="s">
        <v>14</v>
      </c>
      <c r="H40" s="254"/>
      <c r="I40" s="86">
        <f>(I30+I31+I32+I33+I34+I35+I36+I37+I38+I39)/10</f>
        <v>86.8</v>
      </c>
    </row>
    <row r="41" spans="1:9" ht="204.75" x14ac:dyDescent="0.25">
      <c r="A41" s="20" t="s">
        <v>18</v>
      </c>
      <c r="B41" s="21"/>
      <c r="C41" s="21"/>
      <c r="D41" s="21"/>
      <c r="E41" s="21"/>
      <c r="F41" s="21"/>
      <c r="G41" s="139"/>
      <c r="H41" s="139"/>
      <c r="I41" s="255"/>
    </row>
    <row r="42" spans="1:9" x14ac:dyDescent="0.25">
      <c r="A42" s="4" t="s">
        <v>10</v>
      </c>
      <c r="B42" s="54"/>
      <c r="C42" s="54">
        <f>'[1]исп.на 01.01.23'!D28</f>
        <v>33352411</v>
      </c>
      <c r="D42" s="54">
        <f>'[1]исп.на 01.01.23'!E28</f>
        <v>33326700.07</v>
      </c>
      <c r="E42" s="1">
        <f>C42-D42</f>
        <v>25710.929999999702</v>
      </c>
      <c r="F42" s="79">
        <f>D42/C42*100</f>
        <v>99.922911330158414</v>
      </c>
      <c r="G42" s="140"/>
      <c r="H42" s="140"/>
      <c r="I42" s="256"/>
    </row>
    <row r="43" spans="1:9" x14ac:dyDescent="0.25">
      <c r="A43" s="4" t="s">
        <v>8</v>
      </c>
      <c r="B43" s="54"/>
      <c r="C43" s="54">
        <f>'[1]исп.на 01.01.23'!D29</f>
        <v>31194062</v>
      </c>
      <c r="D43" s="54">
        <f>'[1]исп.на 01.01.23'!E29</f>
        <v>31168351.07</v>
      </c>
      <c r="E43" s="1">
        <f t="shared" ref="E43:E45" si="8">C43-D43</f>
        <v>25710.929999999702</v>
      </c>
      <c r="F43" s="79">
        <f t="shared" ref="F43:F45" si="9">D43/C43*100</f>
        <v>99.917577486381859</v>
      </c>
      <c r="G43" s="140"/>
      <c r="H43" s="140"/>
      <c r="I43" s="256"/>
    </row>
    <row r="44" spans="1:9" x14ac:dyDescent="0.25">
      <c r="A44" s="4" t="s">
        <v>9</v>
      </c>
      <c r="B44" s="54"/>
      <c r="C44" s="54">
        <f>'[1]исп.на 01.01.23'!D30</f>
        <v>2158349</v>
      </c>
      <c r="D44" s="54">
        <f>'[1]исп.на 01.01.23'!E30</f>
        <v>2158349</v>
      </c>
      <c r="E44" s="1">
        <f t="shared" si="8"/>
        <v>0</v>
      </c>
      <c r="F44" s="79">
        <f t="shared" si="9"/>
        <v>100</v>
      </c>
      <c r="G44" s="140"/>
      <c r="H44" s="140"/>
      <c r="I44" s="256"/>
    </row>
    <row r="45" spans="1:9" x14ac:dyDescent="0.25">
      <c r="A45" s="4" t="s">
        <v>11</v>
      </c>
      <c r="B45" s="14"/>
      <c r="C45" s="14"/>
      <c r="D45" s="14"/>
      <c r="E45" s="1">
        <f t="shared" si="8"/>
        <v>0</v>
      </c>
      <c r="F45" s="9" t="e">
        <f t="shared" si="9"/>
        <v>#DIV/0!</v>
      </c>
      <c r="G45" s="141"/>
      <c r="H45" s="141"/>
      <c r="I45" s="257"/>
    </row>
    <row r="46" spans="1:9" ht="120" x14ac:dyDescent="0.25">
      <c r="A46" s="239"/>
      <c r="B46" s="240"/>
      <c r="C46" s="240"/>
      <c r="D46" s="240"/>
      <c r="E46" s="240"/>
      <c r="F46" s="241"/>
      <c r="G46" s="1" t="s">
        <v>187</v>
      </c>
      <c r="H46" s="14"/>
      <c r="I46" s="72">
        <v>94</v>
      </c>
    </row>
    <row r="47" spans="1:9" ht="90" x14ac:dyDescent="0.25">
      <c r="A47" s="143"/>
      <c r="B47" s="140"/>
      <c r="C47" s="140"/>
      <c r="D47" s="140"/>
      <c r="E47" s="140"/>
      <c r="F47" s="242"/>
      <c r="G47" s="1" t="s">
        <v>188</v>
      </c>
      <c r="H47" s="19"/>
      <c r="I47" s="72">
        <v>70</v>
      </c>
    </row>
    <row r="48" spans="1:9" ht="93.75" customHeight="1" x14ac:dyDescent="0.25">
      <c r="A48" s="143"/>
      <c r="B48" s="140"/>
      <c r="C48" s="140"/>
      <c r="D48" s="140"/>
      <c r="E48" s="140"/>
      <c r="F48" s="242"/>
      <c r="G48" s="122" t="s">
        <v>189</v>
      </c>
      <c r="H48" s="19"/>
      <c r="I48" s="72">
        <v>100</v>
      </c>
    </row>
    <row r="49" spans="1:9" ht="85.5" customHeight="1" x14ac:dyDescent="0.25">
      <c r="A49" s="143"/>
      <c r="B49" s="140"/>
      <c r="C49" s="140"/>
      <c r="D49" s="140"/>
      <c r="E49" s="140"/>
      <c r="F49" s="242"/>
      <c r="G49" s="122" t="s">
        <v>190</v>
      </c>
      <c r="H49" s="19"/>
      <c r="I49" s="72">
        <v>100</v>
      </c>
    </row>
    <row r="50" spans="1:9" ht="105" x14ac:dyDescent="0.25">
      <c r="A50" s="143"/>
      <c r="B50" s="140"/>
      <c r="C50" s="140"/>
      <c r="D50" s="140"/>
      <c r="E50" s="140"/>
      <c r="F50" s="242"/>
      <c r="G50" s="123" t="s">
        <v>191</v>
      </c>
      <c r="H50" s="19"/>
      <c r="I50" s="72">
        <v>50</v>
      </c>
    </row>
    <row r="51" spans="1:9" ht="153.75" customHeight="1" x14ac:dyDescent="0.25">
      <c r="A51" s="143"/>
      <c r="B51" s="140"/>
      <c r="C51" s="140"/>
      <c r="D51" s="140"/>
      <c r="E51" s="140"/>
      <c r="F51" s="242"/>
      <c r="G51" s="124" t="s">
        <v>200</v>
      </c>
      <c r="H51" s="19"/>
      <c r="I51" s="72">
        <v>100</v>
      </c>
    </row>
    <row r="52" spans="1:9" ht="163.5" customHeight="1" x14ac:dyDescent="0.25">
      <c r="A52" s="143"/>
      <c r="B52" s="140"/>
      <c r="C52" s="140"/>
      <c r="D52" s="140"/>
      <c r="E52" s="140"/>
      <c r="F52" s="242"/>
      <c r="G52" s="125" t="s">
        <v>201</v>
      </c>
      <c r="H52" s="19"/>
      <c r="I52" s="72">
        <v>91</v>
      </c>
    </row>
    <row r="53" spans="1:9" ht="122.25" customHeight="1" x14ac:dyDescent="0.25">
      <c r="A53" s="144"/>
      <c r="B53" s="141"/>
      <c r="C53" s="141"/>
      <c r="D53" s="141"/>
      <c r="E53" s="141"/>
      <c r="F53" s="243"/>
      <c r="G53" s="125" t="s">
        <v>202</v>
      </c>
      <c r="H53" s="19"/>
      <c r="I53" s="72">
        <v>118</v>
      </c>
    </row>
    <row r="54" spans="1:9" ht="15.75" thickBot="1" x14ac:dyDescent="0.3">
      <c r="A54" s="237"/>
      <c r="B54" s="238"/>
      <c r="C54" s="238"/>
      <c r="D54" s="238"/>
      <c r="E54" s="238"/>
      <c r="F54" s="169"/>
      <c r="G54" s="168" t="s">
        <v>16</v>
      </c>
      <c r="H54" s="254"/>
      <c r="I54" s="126">
        <f>SUM(I46:I53)/5</f>
        <v>144.6</v>
      </c>
    </row>
    <row r="55" spans="1:9" ht="143.25" x14ac:dyDescent="0.25">
      <c r="A55" s="15" t="s">
        <v>17</v>
      </c>
      <c r="B55" s="16"/>
      <c r="C55" s="16"/>
      <c r="D55" s="16"/>
      <c r="E55" s="16"/>
      <c r="F55" s="16"/>
      <c r="G55" s="135"/>
      <c r="H55" s="135"/>
      <c r="I55" s="189"/>
    </row>
    <row r="56" spans="1:9" x14ac:dyDescent="0.25">
      <c r="A56" s="4" t="s">
        <v>10</v>
      </c>
      <c r="B56" s="1"/>
      <c r="C56" s="51">
        <f>'[1]исп.на 01.01.23'!D32</f>
        <v>50000</v>
      </c>
      <c r="D56" s="51">
        <f>'[1]исп.на 01.01.23'!E32</f>
        <v>50000</v>
      </c>
      <c r="E56" s="1">
        <f>C56-D56</f>
        <v>0</v>
      </c>
      <c r="F56" s="79">
        <f>D56/C56*100</f>
        <v>100</v>
      </c>
      <c r="G56" s="136"/>
      <c r="H56" s="136"/>
      <c r="I56" s="190"/>
    </row>
    <row r="57" spans="1:9" x14ac:dyDescent="0.25">
      <c r="A57" s="4" t="s">
        <v>8</v>
      </c>
      <c r="B57" s="1"/>
      <c r="C57" s="51">
        <f>'[1]исп.на 01.01.23'!D33</f>
        <v>50000</v>
      </c>
      <c r="D57" s="51">
        <f>'[1]исп.на 01.01.23'!E33</f>
        <v>50000</v>
      </c>
      <c r="E57" s="1">
        <f t="shared" ref="E57:E59" si="10">C57-D57</f>
        <v>0</v>
      </c>
      <c r="F57" s="79">
        <f t="shared" ref="F57:F59" si="11">D57/C57*100</f>
        <v>100</v>
      </c>
      <c r="G57" s="136"/>
      <c r="H57" s="136"/>
      <c r="I57" s="190"/>
    </row>
    <row r="58" spans="1:9" x14ac:dyDescent="0.25">
      <c r="A58" s="4" t="s">
        <v>9</v>
      </c>
      <c r="B58" s="1"/>
      <c r="C58" s="1"/>
      <c r="D58" s="1"/>
      <c r="E58" s="1">
        <f t="shared" si="10"/>
        <v>0</v>
      </c>
      <c r="F58" s="9" t="e">
        <f t="shared" si="11"/>
        <v>#DIV/0!</v>
      </c>
      <c r="G58" s="136"/>
      <c r="H58" s="136"/>
      <c r="I58" s="190"/>
    </row>
    <row r="59" spans="1:9" x14ac:dyDescent="0.25">
      <c r="A59" s="4" t="s">
        <v>11</v>
      </c>
      <c r="B59" s="1"/>
      <c r="C59" s="1"/>
      <c r="D59" s="1"/>
      <c r="E59" s="1">
        <f t="shared" si="10"/>
        <v>0</v>
      </c>
      <c r="F59" s="9" t="e">
        <f t="shared" si="11"/>
        <v>#DIV/0!</v>
      </c>
      <c r="G59" s="137"/>
      <c r="H59" s="137"/>
      <c r="I59" s="191"/>
    </row>
    <row r="60" spans="1:9" ht="75" x14ac:dyDescent="0.25">
      <c r="A60" s="218"/>
      <c r="B60" s="227"/>
      <c r="C60" s="227"/>
      <c r="D60" s="227"/>
      <c r="E60" s="227"/>
      <c r="F60" s="227"/>
      <c r="G60" s="1" t="s">
        <v>192</v>
      </c>
      <c r="H60" s="1"/>
      <c r="I60" s="61">
        <v>100</v>
      </c>
    </row>
    <row r="61" spans="1:9" ht="65.25" customHeight="1" x14ac:dyDescent="0.25">
      <c r="A61" s="134"/>
      <c r="B61" s="136"/>
      <c r="C61" s="136"/>
      <c r="D61" s="136"/>
      <c r="E61" s="136"/>
      <c r="F61" s="136"/>
      <c r="G61" s="37" t="s">
        <v>193</v>
      </c>
      <c r="H61" s="1"/>
      <c r="I61" s="61">
        <v>100</v>
      </c>
    </row>
    <row r="62" spans="1:9" ht="125.25" customHeight="1" x14ac:dyDescent="0.25">
      <c r="A62" s="134"/>
      <c r="B62" s="136"/>
      <c r="C62" s="136"/>
      <c r="D62" s="136"/>
      <c r="E62" s="136"/>
      <c r="F62" s="136"/>
      <c r="G62" s="36" t="s">
        <v>194</v>
      </c>
      <c r="H62" s="1"/>
      <c r="I62" s="61">
        <v>187</v>
      </c>
    </row>
    <row r="63" spans="1:9" ht="99.75" customHeight="1" x14ac:dyDescent="0.25">
      <c r="A63" s="134"/>
      <c r="B63" s="136"/>
      <c r="C63" s="136"/>
      <c r="D63" s="136"/>
      <c r="E63" s="136"/>
      <c r="F63" s="136"/>
      <c r="G63" s="3" t="s">
        <v>195</v>
      </c>
      <c r="H63" s="1"/>
      <c r="I63" s="61">
        <v>100</v>
      </c>
    </row>
    <row r="64" spans="1:9" ht="114.75" customHeight="1" x14ac:dyDescent="0.25">
      <c r="A64" s="134"/>
      <c r="B64" s="136"/>
      <c r="C64" s="136"/>
      <c r="D64" s="136"/>
      <c r="E64" s="136"/>
      <c r="F64" s="136"/>
      <c r="G64" s="37" t="s">
        <v>196</v>
      </c>
      <c r="H64" s="1"/>
      <c r="I64" s="61">
        <v>100</v>
      </c>
    </row>
    <row r="65" spans="1:9" ht="15.75" thickBot="1" x14ac:dyDescent="0.3">
      <c r="A65" s="22"/>
      <c r="B65" s="10"/>
      <c r="C65" s="10"/>
      <c r="D65" s="10"/>
      <c r="E65" s="10"/>
      <c r="F65" s="10"/>
      <c r="G65" s="248" t="s">
        <v>16</v>
      </c>
      <c r="H65" s="249"/>
      <c r="I65" s="101">
        <f>SUM(I60:I64)/5</f>
        <v>117.4</v>
      </c>
    </row>
    <row r="66" spans="1:9" ht="43.5" x14ac:dyDescent="0.25">
      <c r="A66" s="63" t="s">
        <v>19</v>
      </c>
      <c r="B66" s="16"/>
      <c r="C66" s="16"/>
      <c r="D66" s="16"/>
      <c r="E66" s="16"/>
      <c r="F66" s="16"/>
      <c r="G66" s="251"/>
      <c r="H66" s="135"/>
      <c r="I66" s="189"/>
    </row>
    <row r="67" spans="1:9" x14ac:dyDescent="0.25">
      <c r="A67" s="4" t="s">
        <v>10</v>
      </c>
      <c r="B67" s="1"/>
      <c r="C67" s="51">
        <f>'[1]исп.на 01.01.23'!D34</f>
        <v>37627207.649999999</v>
      </c>
      <c r="D67" s="51">
        <f>'[1]исп.на 01.01.23'!E34</f>
        <v>37611816.289999999</v>
      </c>
      <c r="E67" s="1">
        <f>C67-D67</f>
        <v>15391.359999999404</v>
      </c>
      <c r="F67" s="79">
        <f>D67/C67*100</f>
        <v>99.959095130993603</v>
      </c>
      <c r="G67" s="252"/>
      <c r="H67" s="136"/>
      <c r="I67" s="190"/>
    </row>
    <row r="68" spans="1:9" x14ac:dyDescent="0.25">
      <c r="A68" s="4" t="s">
        <v>8</v>
      </c>
      <c r="B68" s="1"/>
      <c r="C68" s="51">
        <f>'[1]исп.на 01.01.23'!D35</f>
        <v>23702225</v>
      </c>
      <c r="D68" s="51">
        <f>'[1]исп.на 01.01.23'!E35</f>
        <v>23686833.640000001</v>
      </c>
      <c r="E68" s="1">
        <f t="shared" ref="E68:E70" si="12">C68-D68</f>
        <v>15391.359999999404</v>
      </c>
      <c r="F68" s="79">
        <f t="shared" ref="F68:F70" si="13">D68/C68*100</f>
        <v>99.935063649087795</v>
      </c>
      <c r="G68" s="252"/>
      <c r="H68" s="136"/>
      <c r="I68" s="190"/>
    </row>
    <row r="69" spans="1:9" x14ac:dyDescent="0.25">
      <c r="A69" s="4" t="s">
        <v>9</v>
      </c>
      <c r="B69" s="1"/>
      <c r="C69" s="51">
        <f>'[1]исп.на 01.01.23'!D36</f>
        <v>13924982.65</v>
      </c>
      <c r="D69" s="51">
        <f>'[1]исп.на 01.01.23'!E36</f>
        <v>13924982.65</v>
      </c>
      <c r="E69" s="1">
        <f t="shared" si="12"/>
        <v>0</v>
      </c>
      <c r="F69" s="79">
        <f t="shared" si="13"/>
        <v>100</v>
      </c>
      <c r="G69" s="252"/>
      <c r="H69" s="136"/>
      <c r="I69" s="190"/>
    </row>
    <row r="70" spans="1:9" x14ac:dyDescent="0.25">
      <c r="A70" s="4" t="s">
        <v>11</v>
      </c>
      <c r="B70" s="1"/>
      <c r="C70" s="1"/>
      <c r="D70" s="1"/>
      <c r="E70" s="1">
        <f t="shared" si="12"/>
        <v>0</v>
      </c>
      <c r="F70" s="9" t="e">
        <f t="shared" si="13"/>
        <v>#DIV/0!</v>
      </c>
      <c r="G70" s="253"/>
      <c r="H70" s="137"/>
      <c r="I70" s="191"/>
    </row>
    <row r="71" spans="1:9" ht="63" customHeight="1" x14ac:dyDescent="0.25">
      <c r="A71" s="17"/>
      <c r="B71" s="1"/>
      <c r="C71" s="1"/>
      <c r="D71" s="1"/>
      <c r="E71" s="1"/>
      <c r="F71" s="23"/>
      <c r="G71" s="37" t="s">
        <v>206</v>
      </c>
      <c r="H71" s="23"/>
      <c r="I71" s="127">
        <v>233</v>
      </c>
    </row>
    <row r="72" spans="1:9" ht="15.75" thickBot="1" x14ac:dyDescent="0.3">
      <c r="A72" s="244"/>
      <c r="B72" s="245"/>
      <c r="C72" s="245"/>
      <c r="D72" s="245"/>
      <c r="E72" s="245"/>
      <c r="F72" s="201"/>
      <c r="G72" s="248" t="s">
        <v>16</v>
      </c>
      <c r="H72" s="249"/>
      <c r="I72" s="83">
        <f>I71</f>
        <v>233</v>
      </c>
    </row>
    <row r="73" spans="1:9" ht="100.5" x14ac:dyDescent="0.25">
      <c r="A73" s="272" t="s">
        <v>20</v>
      </c>
      <c r="B73" s="16"/>
      <c r="C73" s="16"/>
      <c r="D73" s="16"/>
      <c r="E73" s="16"/>
      <c r="F73" s="16"/>
      <c r="G73" s="246" t="s">
        <v>21</v>
      </c>
      <c r="H73" s="247"/>
      <c r="I73" s="130">
        <f>(I88+I98+I106+I115+I126)/5</f>
        <v>98.67</v>
      </c>
    </row>
    <row r="74" spans="1:9" x14ac:dyDescent="0.25">
      <c r="A74" s="4" t="s">
        <v>10</v>
      </c>
      <c r="B74" s="1"/>
      <c r="C74" s="51">
        <f>'[1]исп.на 01.01.23'!D37</f>
        <v>210435104.75</v>
      </c>
      <c r="D74" s="51">
        <f>'[1]исп.на 01.01.23'!E37</f>
        <v>195395422.71000001</v>
      </c>
      <c r="E74" s="1">
        <f>C74-D74</f>
        <v>15039682.039999992</v>
      </c>
      <c r="F74" s="79">
        <f>D74/C74*100</f>
        <v>92.853054599484551</v>
      </c>
      <c r="G74" s="227"/>
      <c r="H74" s="227"/>
      <c r="I74" s="250"/>
    </row>
    <row r="75" spans="1:9" x14ac:dyDescent="0.25">
      <c r="A75" s="4" t="s">
        <v>8</v>
      </c>
      <c r="B75" s="1"/>
      <c r="C75" s="51">
        <f>'[1]исп.на 01.01.23'!D38</f>
        <v>100657783.57999998</v>
      </c>
      <c r="D75" s="51">
        <f>'[1]исп.на 01.01.23'!E38</f>
        <v>100525857.15000001</v>
      </c>
      <c r="E75" s="1">
        <f t="shared" ref="E75:E77" si="14">C75-D75</f>
        <v>131926.42999997735</v>
      </c>
      <c r="F75" s="79">
        <f t="shared" ref="F75:F77" si="15">D75/C75*100</f>
        <v>99.868935689513634</v>
      </c>
      <c r="G75" s="136"/>
      <c r="H75" s="136"/>
      <c r="I75" s="190"/>
    </row>
    <row r="76" spans="1:9" x14ac:dyDescent="0.25">
      <c r="A76" s="4" t="s">
        <v>11</v>
      </c>
      <c r="B76" s="1"/>
      <c r="C76" s="51">
        <f>'[1]исп.на 01.01.23'!D39</f>
        <v>88066500</v>
      </c>
      <c r="D76" s="51">
        <f>'[1]исп.на 01.01.23'!E39</f>
        <v>88066407.090000004</v>
      </c>
      <c r="E76" s="1">
        <f t="shared" si="14"/>
        <v>92.909999996423721</v>
      </c>
      <c r="F76" s="79">
        <f t="shared" si="15"/>
        <v>99.99989450017884</v>
      </c>
      <c r="G76" s="136"/>
      <c r="H76" s="136"/>
      <c r="I76" s="190"/>
    </row>
    <row r="77" spans="1:9" ht="15.75" thickBot="1" x14ac:dyDescent="0.3">
      <c r="A77" s="5" t="s">
        <v>9</v>
      </c>
      <c r="B77" s="10"/>
      <c r="C77" s="53">
        <f>'[1]исп.на 01.01.23'!D40</f>
        <v>21710821.170000002</v>
      </c>
      <c r="D77" s="53">
        <f>'[1]исп.на 01.01.23'!E40</f>
        <v>6803158.4699999997</v>
      </c>
      <c r="E77" s="10">
        <f t="shared" si="14"/>
        <v>14907662.700000003</v>
      </c>
      <c r="F77" s="99">
        <f t="shared" si="15"/>
        <v>31.33533465514699</v>
      </c>
      <c r="G77" s="150"/>
      <c r="H77" s="150"/>
      <c r="I77" s="198"/>
    </row>
    <row r="78" spans="1:9" ht="114.75" x14ac:dyDescent="0.25">
      <c r="A78" s="15" t="s">
        <v>22</v>
      </c>
      <c r="B78" s="16"/>
      <c r="C78" s="16"/>
      <c r="D78" s="16"/>
      <c r="E78" s="16"/>
      <c r="F78" s="16"/>
      <c r="G78" s="135"/>
      <c r="H78" s="135"/>
      <c r="I78" s="189"/>
    </row>
    <row r="79" spans="1:9" x14ac:dyDescent="0.25">
      <c r="A79" s="4" t="s">
        <v>10</v>
      </c>
      <c r="B79" s="1"/>
      <c r="C79" s="51">
        <f>'[1]исп.на 01.01.23'!D41</f>
        <v>20738154</v>
      </c>
      <c r="D79" s="51">
        <f>'[1]исп.на 01.01.23'!E41</f>
        <v>20738154</v>
      </c>
      <c r="E79" s="1">
        <f>C79-D79</f>
        <v>0</v>
      </c>
      <c r="F79" s="79">
        <f>D79/C79*100</f>
        <v>100</v>
      </c>
      <c r="G79" s="136"/>
      <c r="H79" s="136"/>
      <c r="I79" s="190"/>
    </row>
    <row r="80" spans="1:9" x14ac:dyDescent="0.25">
      <c r="A80" s="4" t="s">
        <v>8</v>
      </c>
      <c r="B80" s="1"/>
      <c r="C80" s="51">
        <f>'[1]исп.на 01.01.23'!D42</f>
        <v>20738154</v>
      </c>
      <c r="D80" s="51">
        <f>'[1]исп.на 01.01.23'!E42</f>
        <v>20738154</v>
      </c>
      <c r="E80" s="1">
        <f t="shared" ref="E80:E82" si="16">C80-D80</f>
        <v>0</v>
      </c>
      <c r="F80" s="79">
        <f t="shared" ref="F80:F82" si="17">D80/C80*100</f>
        <v>100</v>
      </c>
      <c r="G80" s="136"/>
      <c r="H80" s="136"/>
      <c r="I80" s="190"/>
    </row>
    <row r="81" spans="1:9" x14ac:dyDescent="0.25">
      <c r="A81" s="4" t="s">
        <v>9</v>
      </c>
      <c r="B81" s="1"/>
      <c r="C81" s="1"/>
      <c r="D81" s="1"/>
      <c r="E81" s="1">
        <f t="shared" si="16"/>
        <v>0</v>
      </c>
      <c r="F81" s="9" t="e">
        <f t="shared" si="17"/>
        <v>#DIV/0!</v>
      </c>
      <c r="G81" s="136"/>
      <c r="H81" s="136"/>
      <c r="I81" s="190"/>
    </row>
    <row r="82" spans="1:9" ht="15.75" thickBot="1" x14ac:dyDescent="0.3">
      <c r="A82" s="5" t="s">
        <v>11</v>
      </c>
      <c r="B82" s="1"/>
      <c r="C82" s="1"/>
      <c r="D82" s="1"/>
      <c r="E82" s="10">
        <f t="shared" si="16"/>
        <v>0</v>
      </c>
      <c r="F82" s="11" t="e">
        <f t="shared" si="17"/>
        <v>#DIV/0!</v>
      </c>
      <c r="G82" s="136"/>
      <c r="H82" s="136"/>
      <c r="I82" s="190"/>
    </row>
    <row r="83" spans="1:9" ht="105" x14ac:dyDescent="0.25">
      <c r="A83" s="133"/>
      <c r="B83" s="227"/>
      <c r="C83" s="227"/>
      <c r="D83" s="227"/>
      <c r="E83" s="135"/>
      <c r="F83" s="135"/>
      <c r="G83" s="1" t="s">
        <v>121</v>
      </c>
      <c r="H83" s="60">
        <v>-72</v>
      </c>
      <c r="I83" s="61">
        <v>77</v>
      </c>
    </row>
    <row r="84" spans="1:9" ht="75" x14ac:dyDescent="0.25">
      <c r="A84" s="134"/>
      <c r="B84" s="136"/>
      <c r="C84" s="136"/>
      <c r="D84" s="136"/>
      <c r="E84" s="136"/>
      <c r="F84" s="136"/>
      <c r="G84" s="1" t="s">
        <v>122</v>
      </c>
      <c r="H84" s="60">
        <v>-126</v>
      </c>
      <c r="I84" s="61">
        <v>53</v>
      </c>
    </row>
    <row r="85" spans="1:9" ht="60" x14ac:dyDescent="0.25">
      <c r="A85" s="134"/>
      <c r="B85" s="136"/>
      <c r="C85" s="136"/>
      <c r="D85" s="136"/>
      <c r="E85" s="136"/>
      <c r="F85" s="136"/>
      <c r="G85" s="1" t="s">
        <v>123</v>
      </c>
      <c r="H85" s="60">
        <v>-4</v>
      </c>
      <c r="I85" s="61">
        <v>79</v>
      </c>
    </row>
    <row r="86" spans="1:9" ht="60" x14ac:dyDescent="0.25">
      <c r="A86" s="134"/>
      <c r="B86" s="136"/>
      <c r="C86" s="136"/>
      <c r="D86" s="136"/>
      <c r="E86" s="136"/>
      <c r="F86" s="136"/>
      <c r="G86" s="1" t="s">
        <v>124</v>
      </c>
      <c r="H86" s="60">
        <v>-17</v>
      </c>
      <c r="I86" s="61">
        <v>94</v>
      </c>
    </row>
    <row r="87" spans="1:9" ht="105" x14ac:dyDescent="0.25">
      <c r="A87" s="138"/>
      <c r="B87" s="137"/>
      <c r="C87" s="137"/>
      <c r="D87" s="137"/>
      <c r="E87" s="137"/>
      <c r="F87" s="137"/>
      <c r="G87" s="1" t="s">
        <v>125</v>
      </c>
      <c r="H87" s="60"/>
      <c r="I87" s="61">
        <v>100</v>
      </c>
    </row>
    <row r="88" spans="1:9" ht="15.75" thickBot="1" x14ac:dyDescent="0.3">
      <c r="A88" s="244"/>
      <c r="B88" s="245"/>
      <c r="C88" s="245"/>
      <c r="D88" s="245"/>
      <c r="E88" s="245"/>
      <c r="F88" s="201"/>
      <c r="G88" s="180" t="s">
        <v>24</v>
      </c>
      <c r="H88" s="181"/>
      <c r="I88" s="100">
        <f>SUM(I83:I87)/5</f>
        <v>80.599999999999994</v>
      </c>
    </row>
    <row r="89" spans="1:9" ht="72" x14ac:dyDescent="0.25">
      <c r="A89" s="15" t="s">
        <v>25</v>
      </c>
      <c r="B89" s="16"/>
      <c r="C89" s="16"/>
      <c r="D89" s="16"/>
      <c r="E89" s="16"/>
      <c r="F89" s="16"/>
      <c r="G89" s="135"/>
      <c r="H89" s="135"/>
      <c r="I89" s="189"/>
    </row>
    <row r="90" spans="1:9" x14ac:dyDescent="0.25">
      <c r="A90" s="4" t="s">
        <v>10</v>
      </c>
      <c r="B90" s="1"/>
      <c r="C90" s="51">
        <f>'[1]исп.на 01.01.23'!D45</f>
        <v>30464507</v>
      </c>
      <c r="D90" s="51">
        <f>'[1]исп.на 01.01.23'!E45</f>
        <v>30464507</v>
      </c>
      <c r="E90" s="1">
        <f>C90-D90</f>
        <v>0</v>
      </c>
      <c r="F90" s="79">
        <f>D90/C90*100</f>
        <v>100</v>
      </c>
      <c r="G90" s="136"/>
      <c r="H90" s="136"/>
      <c r="I90" s="190"/>
    </row>
    <row r="91" spans="1:9" x14ac:dyDescent="0.25">
      <c r="A91" s="4" t="s">
        <v>8</v>
      </c>
      <c r="B91" s="1"/>
      <c r="C91" s="51">
        <f>'[1]исп.на 01.01.23'!D46</f>
        <v>30464507</v>
      </c>
      <c r="D91" s="51">
        <f>'[1]исп.на 01.01.23'!E46</f>
        <v>30464507</v>
      </c>
      <c r="E91" s="1">
        <f t="shared" ref="E91:E93" si="18">C91-D91</f>
        <v>0</v>
      </c>
      <c r="F91" s="79">
        <f t="shared" ref="F91:F93" si="19">D91/C91*100</f>
        <v>100</v>
      </c>
      <c r="G91" s="136"/>
      <c r="H91" s="136"/>
      <c r="I91" s="190"/>
    </row>
    <row r="92" spans="1:9" x14ac:dyDescent="0.25">
      <c r="A92" s="4" t="s">
        <v>9</v>
      </c>
      <c r="B92" s="1"/>
      <c r="C92" s="1"/>
      <c r="D92" s="1"/>
      <c r="E92" s="1">
        <f t="shared" si="18"/>
        <v>0</v>
      </c>
      <c r="F92" s="9" t="e">
        <f t="shared" si="19"/>
        <v>#DIV/0!</v>
      </c>
      <c r="G92" s="136"/>
      <c r="H92" s="136"/>
      <c r="I92" s="190"/>
    </row>
    <row r="93" spans="1:9" ht="15.75" thickBot="1" x14ac:dyDescent="0.3">
      <c r="A93" s="5" t="s">
        <v>11</v>
      </c>
      <c r="B93" s="1"/>
      <c r="C93" s="1"/>
      <c r="D93" s="1"/>
      <c r="E93" s="10">
        <f t="shared" si="18"/>
        <v>0</v>
      </c>
      <c r="F93" s="11" t="e">
        <f t="shared" si="19"/>
        <v>#DIV/0!</v>
      </c>
      <c r="G93" s="137"/>
      <c r="H93" s="137"/>
      <c r="I93" s="191"/>
    </row>
    <row r="94" spans="1:9" ht="75" x14ac:dyDescent="0.25">
      <c r="A94" s="133"/>
      <c r="B94" s="227"/>
      <c r="C94" s="227"/>
      <c r="D94" s="227"/>
      <c r="E94" s="135"/>
      <c r="F94" s="135"/>
      <c r="G94" s="1" t="s">
        <v>126</v>
      </c>
      <c r="H94" s="131">
        <v>-30</v>
      </c>
      <c r="I94" s="132">
        <v>68</v>
      </c>
    </row>
    <row r="95" spans="1:9" ht="60" x14ac:dyDescent="0.25">
      <c r="A95" s="134"/>
      <c r="B95" s="136"/>
      <c r="C95" s="136"/>
      <c r="D95" s="136"/>
      <c r="E95" s="136"/>
      <c r="F95" s="136"/>
      <c r="G95" s="1" t="s">
        <v>127</v>
      </c>
      <c r="H95" s="131">
        <v>-33</v>
      </c>
      <c r="I95" s="132">
        <v>28</v>
      </c>
    </row>
    <row r="96" spans="1:9" ht="90" x14ac:dyDescent="0.25">
      <c r="A96" s="134"/>
      <c r="B96" s="136"/>
      <c r="C96" s="136"/>
      <c r="D96" s="136"/>
      <c r="E96" s="136"/>
      <c r="F96" s="136"/>
      <c r="G96" s="1" t="s">
        <v>128</v>
      </c>
      <c r="H96" s="131">
        <v>-59</v>
      </c>
      <c r="I96" s="132">
        <v>20</v>
      </c>
    </row>
    <row r="97" spans="1:9" ht="63.75" x14ac:dyDescent="0.25">
      <c r="A97" s="138"/>
      <c r="B97" s="137"/>
      <c r="C97" s="137"/>
      <c r="D97" s="137"/>
      <c r="E97" s="137"/>
      <c r="F97" s="137"/>
      <c r="G97" s="36" t="s">
        <v>129</v>
      </c>
      <c r="H97" s="131"/>
      <c r="I97" s="132">
        <v>100</v>
      </c>
    </row>
    <row r="98" spans="1:9" ht="15.75" thickBot="1" x14ac:dyDescent="0.3">
      <c r="A98" s="244"/>
      <c r="B98" s="245"/>
      <c r="C98" s="245"/>
      <c r="D98" s="245"/>
      <c r="E98" s="245"/>
      <c r="F98" s="201"/>
      <c r="G98" s="204" t="s">
        <v>16</v>
      </c>
      <c r="H98" s="204"/>
      <c r="I98" s="83">
        <f>SUM(I94:I97)/4</f>
        <v>54</v>
      </c>
    </row>
    <row r="99" spans="1:9" ht="100.5" x14ac:dyDescent="0.25">
      <c r="A99" s="15" t="s">
        <v>26</v>
      </c>
      <c r="B99" s="16"/>
      <c r="C99" s="16"/>
      <c r="D99" s="16"/>
      <c r="E99" s="16"/>
      <c r="F99" s="16"/>
      <c r="G99" s="258"/>
      <c r="H99" s="135"/>
      <c r="I99" s="189"/>
    </row>
    <row r="100" spans="1:9" x14ac:dyDescent="0.25">
      <c r="A100" s="4" t="s">
        <v>10</v>
      </c>
      <c r="B100" s="1"/>
      <c r="C100" s="51">
        <f>'[1]исп.на 01.01.23'!D47</f>
        <v>4560190</v>
      </c>
      <c r="D100" s="51">
        <f>'[1]исп.на 01.01.23'!E47</f>
        <v>4557965.95</v>
      </c>
      <c r="E100" s="1">
        <f>C100-D100</f>
        <v>2224.0499999998137</v>
      </c>
      <c r="F100" s="79">
        <f>D100/C100*100</f>
        <v>99.951229005808969</v>
      </c>
      <c r="G100" s="259"/>
      <c r="H100" s="136"/>
      <c r="I100" s="190"/>
    </row>
    <row r="101" spans="1:9" x14ac:dyDescent="0.25">
      <c r="A101" s="4" t="s">
        <v>8</v>
      </c>
      <c r="B101" s="1"/>
      <c r="C101" s="51">
        <f>'[1]исп.на 01.01.23'!D48</f>
        <v>4560190</v>
      </c>
      <c r="D101" s="51">
        <f>'[1]исп.на 01.01.23'!E48</f>
        <v>4557965.95</v>
      </c>
      <c r="E101" s="1">
        <f t="shared" ref="E101:E103" si="20">C101-D101</f>
        <v>2224.0499999998137</v>
      </c>
      <c r="F101" s="79">
        <f t="shared" ref="F101:F103" si="21">D101/C101*100</f>
        <v>99.951229005808969</v>
      </c>
      <c r="G101" s="259"/>
      <c r="H101" s="136"/>
      <c r="I101" s="190"/>
    </row>
    <row r="102" spans="1:9" x14ac:dyDescent="0.25">
      <c r="A102" s="4" t="s">
        <v>9</v>
      </c>
      <c r="B102" s="1"/>
      <c r="C102" s="1"/>
      <c r="D102" s="1"/>
      <c r="E102" s="1">
        <f t="shared" si="20"/>
        <v>0</v>
      </c>
      <c r="F102" s="9" t="e">
        <f t="shared" si="21"/>
        <v>#DIV/0!</v>
      </c>
      <c r="G102" s="259"/>
      <c r="H102" s="136"/>
      <c r="I102" s="190"/>
    </row>
    <row r="103" spans="1:9" ht="15.75" thickBot="1" x14ac:dyDescent="0.3">
      <c r="A103" s="5" t="s">
        <v>11</v>
      </c>
      <c r="B103" s="1"/>
      <c r="C103" s="1"/>
      <c r="D103" s="1"/>
      <c r="E103" s="10">
        <f t="shared" si="20"/>
        <v>0</v>
      </c>
      <c r="F103" s="11" t="e">
        <f t="shared" si="21"/>
        <v>#DIV/0!</v>
      </c>
      <c r="G103" s="260"/>
      <c r="H103" s="137"/>
      <c r="I103" s="191"/>
    </row>
    <row r="104" spans="1:9" ht="75" x14ac:dyDescent="0.25">
      <c r="A104" s="133"/>
      <c r="B104" s="227"/>
      <c r="C104" s="227"/>
      <c r="D104" s="227"/>
      <c r="E104" s="135"/>
      <c r="F104" s="135"/>
      <c r="G104" s="1" t="s">
        <v>130</v>
      </c>
      <c r="H104" s="1"/>
      <c r="I104" s="61">
        <v>100</v>
      </c>
    </row>
    <row r="105" spans="1:9" ht="60" x14ac:dyDescent="0.25">
      <c r="A105" s="134"/>
      <c r="B105" s="136"/>
      <c r="C105" s="136"/>
      <c r="D105" s="136"/>
      <c r="E105" s="136"/>
      <c r="F105" s="136"/>
      <c r="G105" s="1" t="s">
        <v>131</v>
      </c>
      <c r="H105" s="1"/>
      <c r="I105" s="61">
        <v>214</v>
      </c>
    </row>
    <row r="106" spans="1:9" ht="15.75" thickBot="1" x14ac:dyDescent="0.3">
      <c r="A106" s="22"/>
      <c r="B106" s="10"/>
      <c r="C106" s="10"/>
      <c r="D106" s="10"/>
      <c r="E106" s="10"/>
      <c r="F106" s="10"/>
      <c r="G106" s="248" t="s">
        <v>16</v>
      </c>
      <c r="H106" s="249"/>
      <c r="I106" s="85">
        <f>SUM(I104:I105)/2</f>
        <v>157</v>
      </c>
    </row>
    <row r="107" spans="1:9" ht="72" x14ac:dyDescent="0.25">
      <c r="A107" s="15" t="s">
        <v>27</v>
      </c>
      <c r="B107" s="16"/>
      <c r="C107" s="16"/>
      <c r="D107" s="16"/>
      <c r="E107" s="16"/>
      <c r="F107" s="16"/>
      <c r="G107" s="205"/>
      <c r="H107" s="135"/>
      <c r="I107" s="189"/>
    </row>
    <row r="108" spans="1:9" x14ac:dyDescent="0.25">
      <c r="A108" s="4" t="s">
        <v>10</v>
      </c>
      <c r="B108" s="1"/>
      <c r="C108" s="51">
        <f>'[1]исп.на 01.01.23'!D50</f>
        <v>100000</v>
      </c>
      <c r="D108" s="51">
        <f>'[1]исп.на 01.01.23'!E50</f>
        <v>100000</v>
      </c>
      <c r="E108" s="1">
        <f>C108-D108</f>
        <v>0</v>
      </c>
      <c r="F108" s="79">
        <f>D108/C108*100</f>
        <v>100</v>
      </c>
      <c r="G108" s="206"/>
      <c r="H108" s="136"/>
      <c r="I108" s="190"/>
    </row>
    <row r="109" spans="1:9" x14ac:dyDescent="0.25">
      <c r="A109" s="4" t="s">
        <v>8</v>
      </c>
      <c r="B109" s="1"/>
      <c r="C109" s="51">
        <f>'[1]исп.на 01.01.23'!D51</f>
        <v>100000</v>
      </c>
      <c r="D109" s="51">
        <f>'[1]исп.на 01.01.23'!E51</f>
        <v>100000</v>
      </c>
      <c r="E109" s="1">
        <f t="shared" ref="E109:E111" si="22">C109-D109</f>
        <v>0</v>
      </c>
      <c r="F109" s="79">
        <f t="shared" ref="F109:F111" si="23">D109/C109*100</f>
        <v>100</v>
      </c>
      <c r="G109" s="206"/>
      <c r="H109" s="136"/>
      <c r="I109" s="190"/>
    </row>
    <row r="110" spans="1:9" x14ac:dyDescent="0.25">
      <c r="A110" s="4" t="s">
        <v>9</v>
      </c>
      <c r="B110" s="1"/>
      <c r="C110" s="1"/>
      <c r="D110" s="1"/>
      <c r="E110" s="1">
        <f t="shared" si="22"/>
        <v>0</v>
      </c>
      <c r="F110" s="9" t="e">
        <f t="shared" si="23"/>
        <v>#DIV/0!</v>
      </c>
      <c r="G110" s="206"/>
      <c r="H110" s="136"/>
      <c r="I110" s="190"/>
    </row>
    <row r="111" spans="1:9" ht="15.75" thickBot="1" x14ac:dyDescent="0.3">
      <c r="A111" s="5" t="s">
        <v>11</v>
      </c>
      <c r="B111" s="1"/>
      <c r="C111" s="1"/>
      <c r="D111" s="1"/>
      <c r="E111" s="10">
        <f t="shared" si="22"/>
        <v>0</v>
      </c>
      <c r="F111" s="11" t="e">
        <f t="shared" si="23"/>
        <v>#DIV/0!</v>
      </c>
      <c r="G111" s="207"/>
      <c r="H111" s="137"/>
      <c r="I111" s="191"/>
    </row>
    <row r="112" spans="1:9" ht="120" x14ac:dyDescent="0.25">
      <c r="A112" s="133"/>
      <c r="B112" s="227"/>
      <c r="C112" s="227"/>
      <c r="D112" s="227"/>
      <c r="E112" s="135"/>
      <c r="F112" s="135"/>
      <c r="G112" s="1" t="s">
        <v>132</v>
      </c>
      <c r="H112" s="1"/>
      <c r="I112" s="61">
        <v>127</v>
      </c>
    </row>
    <row r="113" spans="1:9" ht="165" x14ac:dyDescent="0.25">
      <c r="A113" s="134"/>
      <c r="B113" s="136"/>
      <c r="C113" s="136"/>
      <c r="D113" s="136"/>
      <c r="E113" s="136"/>
      <c r="F113" s="136"/>
      <c r="G113" s="1" t="s">
        <v>133</v>
      </c>
      <c r="H113" s="1"/>
      <c r="I113" s="61">
        <v>100</v>
      </c>
    </row>
    <row r="114" spans="1:9" ht="135" x14ac:dyDescent="0.25">
      <c r="A114" s="138"/>
      <c r="B114" s="137"/>
      <c r="C114" s="137"/>
      <c r="D114" s="137"/>
      <c r="E114" s="137"/>
      <c r="F114" s="137"/>
      <c r="G114" s="1" t="s">
        <v>134</v>
      </c>
      <c r="H114" s="1"/>
      <c r="I114" s="61">
        <v>100</v>
      </c>
    </row>
    <row r="115" spans="1:9" ht="15.75" thickBot="1" x14ac:dyDescent="0.3">
      <c r="A115" s="22"/>
      <c r="B115" s="10"/>
      <c r="C115" s="10"/>
      <c r="D115" s="10"/>
      <c r="E115" s="10"/>
      <c r="F115" s="10"/>
      <c r="G115" s="163" t="s">
        <v>16</v>
      </c>
      <c r="H115" s="164"/>
      <c r="I115" s="101">
        <f>SUM(I112:I114)/3</f>
        <v>109</v>
      </c>
    </row>
    <row r="116" spans="1:9" ht="72" x14ac:dyDescent="0.25">
      <c r="A116" s="15" t="s">
        <v>28</v>
      </c>
      <c r="B116" s="16"/>
      <c r="C116" s="16"/>
      <c r="D116" s="16"/>
      <c r="E116" s="16"/>
      <c r="F116" s="16"/>
      <c r="G116" s="135"/>
      <c r="H116" s="135"/>
      <c r="I116" s="189"/>
    </row>
    <row r="117" spans="1:9" x14ac:dyDescent="0.25">
      <c r="A117" s="4" t="s">
        <v>10</v>
      </c>
      <c r="B117" s="1"/>
      <c r="C117" s="51">
        <f>'[1]исп.на 01.01.23'!D52</f>
        <v>144309757.15000001</v>
      </c>
      <c r="D117" s="51">
        <f>'[1]исп.на 01.01.23'!E52</f>
        <v>129272299.16</v>
      </c>
      <c r="E117" s="1">
        <f>C117-D117</f>
        <v>15037457.99000001</v>
      </c>
      <c r="F117" s="79">
        <f>D117/C117*100</f>
        <v>89.579735780187335</v>
      </c>
      <c r="G117" s="136"/>
      <c r="H117" s="136"/>
      <c r="I117" s="190"/>
    </row>
    <row r="118" spans="1:9" x14ac:dyDescent="0.25">
      <c r="A118" s="4" t="s">
        <v>8</v>
      </c>
      <c r="B118" s="1"/>
      <c r="C118" s="51">
        <f>'[1]исп.на 01.01.23'!D53</f>
        <v>34532435.979999997</v>
      </c>
      <c r="D118" s="51">
        <f>'[1]исп.на 01.01.23'!E53</f>
        <v>34402733.600000001</v>
      </c>
      <c r="E118" s="1">
        <f t="shared" ref="E118:E120" si="24">C118-D118</f>
        <v>129702.37999999523</v>
      </c>
      <c r="F118" s="79">
        <f t="shared" ref="F118:F120" si="25">D118/C118*100</f>
        <v>99.624404197621288</v>
      </c>
      <c r="G118" s="136"/>
      <c r="H118" s="136"/>
      <c r="I118" s="190"/>
    </row>
    <row r="119" spans="1:9" x14ac:dyDescent="0.25">
      <c r="A119" s="4" t="s">
        <v>9</v>
      </c>
      <c r="B119" s="1"/>
      <c r="C119" s="51">
        <f>'[1]исп.на 01.01.23'!D54</f>
        <v>21710821.170000002</v>
      </c>
      <c r="D119" s="51">
        <f>'[1]исп.на 01.01.23'!E54</f>
        <v>6803158.4699999997</v>
      </c>
      <c r="E119" s="1">
        <f t="shared" si="24"/>
        <v>14907662.700000003</v>
      </c>
      <c r="F119" s="79">
        <f t="shared" si="25"/>
        <v>31.33533465514699</v>
      </c>
      <c r="G119" s="136"/>
      <c r="H119" s="136"/>
      <c r="I119" s="190"/>
    </row>
    <row r="120" spans="1:9" ht="15.75" thickBot="1" x14ac:dyDescent="0.3">
      <c r="A120" s="5" t="s">
        <v>11</v>
      </c>
      <c r="B120" s="1"/>
      <c r="C120" s="51">
        <f>'[1]исп.на 01.01.23'!D55</f>
        <v>88066500</v>
      </c>
      <c r="D120" s="51">
        <f>'[1]исп.на 01.01.23'!E55</f>
        <v>88066407.090000004</v>
      </c>
      <c r="E120" s="10">
        <f t="shared" si="24"/>
        <v>92.909999996423721</v>
      </c>
      <c r="F120" s="99">
        <f t="shared" si="25"/>
        <v>99.99989450017884</v>
      </c>
      <c r="G120" s="137"/>
      <c r="H120" s="137"/>
      <c r="I120" s="191"/>
    </row>
    <row r="121" spans="1:9" ht="105.75" customHeight="1" x14ac:dyDescent="0.25">
      <c r="A121" s="133"/>
      <c r="B121" s="227"/>
      <c r="C121" s="227"/>
      <c r="D121" s="227"/>
      <c r="E121" s="135"/>
      <c r="F121" s="135"/>
      <c r="G121" s="78" t="s">
        <v>135</v>
      </c>
      <c r="H121" s="60">
        <v>-5</v>
      </c>
      <c r="I121" s="61">
        <v>71</v>
      </c>
    </row>
    <row r="122" spans="1:9" ht="87.75" customHeight="1" thickBot="1" x14ac:dyDescent="0.3">
      <c r="A122" s="138"/>
      <c r="B122" s="137"/>
      <c r="C122" s="137"/>
      <c r="D122" s="137"/>
      <c r="E122" s="137"/>
      <c r="F122" s="233"/>
      <c r="G122" s="234" t="s">
        <v>138</v>
      </c>
      <c r="H122" s="268"/>
      <c r="I122" s="270">
        <v>100</v>
      </c>
    </row>
    <row r="123" spans="1:9" ht="90" customHeight="1" x14ac:dyDescent="0.25">
      <c r="A123" s="133"/>
      <c r="B123" s="227"/>
      <c r="C123" s="227"/>
      <c r="D123" s="227"/>
      <c r="E123" s="135"/>
      <c r="F123" s="266"/>
      <c r="G123" s="234"/>
      <c r="H123" s="269"/>
      <c r="I123" s="184"/>
    </row>
    <row r="124" spans="1:9" ht="120" customHeight="1" thickBot="1" x14ac:dyDescent="0.3">
      <c r="A124" s="134"/>
      <c r="B124" s="136"/>
      <c r="C124" s="136"/>
      <c r="D124" s="136"/>
      <c r="E124" s="136"/>
      <c r="F124" s="267"/>
      <c r="G124" s="77" t="s">
        <v>136</v>
      </c>
      <c r="H124" s="60"/>
      <c r="I124" s="61">
        <v>100</v>
      </c>
    </row>
    <row r="125" spans="1:9" ht="120" customHeight="1" thickBot="1" x14ac:dyDescent="0.3">
      <c r="A125" s="138"/>
      <c r="B125" s="137"/>
      <c r="C125" s="137"/>
      <c r="D125" s="137"/>
      <c r="E125" s="137"/>
      <c r="F125" s="137"/>
      <c r="G125" s="77" t="s">
        <v>137</v>
      </c>
      <c r="H125" s="60"/>
      <c r="I125" s="61">
        <v>100</v>
      </c>
    </row>
    <row r="126" spans="1:9" ht="15.75" thickBot="1" x14ac:dyDescent="0.3">
      <c r="A126" s="22"/>
      <c r="B126" s="10"/>
      <c r="C126" s="10"/>
      <c r="D126" s="10"/>
      <c r="E126" s="10"/>
      <c r="F126" s="10"/>
      <c r="G126" s="180" t="s">
        <v>42</v>
      </c>
      <c r="H126" s="181"/>
      <c r="I126" s="100">
        <f>SUM(I121:I125)/4</f>
        <v>92.75</v>
      </c>
    </row>
    <row r="127" spans="1:9" ht="29.25" x14ac:dyDescent="0.25">
      <c r="A127" s="15" t="s">
        <v>29</v>
      </c>
      <c r="B127" s="16"/>
      <c r="C127" s="16"/>
      <c r="D127" s="16"/>
      <c r="E127" s="16"/>
      <c r="F127" s="16"/>
      <c r="G127" s="135"/>
      <c r="H127" s="135"/>
      <c r="I127" s="189"/>
    </row>
    <row r="128" spans="1:9" x14ac:dyDescent="0.25">
      <c r="A128" s="4" t="s">
        <v>10</v>
      </c>
      <c r="B128" s="1"/>
      <c r="C128" s="56">
        <f>'[1]исп.на 01.01.23'!D56</f>
        <v>10262496.6</v>
      </c>
      <c r="D128" s="51">
        <f>'[1]исп.на 01.01.23'!E56</f>
        <v>10262496.6</v>
      </c>
      <c r="E128" s="1">
        <f>C128-D128</f>
        <v>0</v>
      </c>
      <c r="F128" s="79">
        <f>D128/C128*100</f>
        <v>100</v>
      </c>
      <c r="G128" s="136"/>
      <c r="H128" s="136"/>
      <c r="I128" s="190"/>
    </row>
    <row r="129" spans="1:9" x14ac:dyDescent="0.25">
      <c r="A129" s="4" t="s">
        <v>8</v>
      </c>
      <c r="B129" s="1"/>
      <c r="C129" s="56">
        <f>'[1]исп.на 01.01.23'!D57</f>
        <v>10262496.6</v>
      </c>
      <c r="D129" s="51">
        <f>'[1]исп.на 01.01.23'!E57</f>
        <v>10262496.6</v>
      </c>
      <c r="E129" s="1">
        <f t="shared" ref="E129:E131" si="26">C129-D129</f>
        <v>0</v>
      </c>
      <c r="F129" s="79">
        <f t="shared" ref="F129:F131" si="27">D129/C129*100</f>
        <v>100</v>
      </c>
      <c r="G129" s="136"/>
      <c r="H129" s="136"/>
      <c r="I129" s="190"/>
    </row>
    <row r="130" spans="1:9" x14ac:dyDescent="0.25">
      <c r="A130" s="4" t="s">
        <v>9</v>
      </c>
      <c r="B130" s="1"/>
      <c r="C130" s="51"/>
      <c r="D130" s="1"/>
      <c r="E130" s="1">
        <f t="shared" si="26"/>
        <v>0</v>
      </c>
      <c r="F130" s="9" t="e">
        <f t="shared" si="27"/>
        <v>#DIV/0!</v>
      </c>
      <c r="G130" s="136"/>
      <c r="H130" s="136"/>
      <c r="I130" s="190"/>
    </row>
    <row r="131" spans="1:9" ht="15.75" thickBot="1" x14ac:dyDescent="0.3">
      <c r="A131" s="5" t="s">
        <v>11</v>
      </c>
      <c r="B131" s="18"/>
      <c r="C131" s="55"/>
      <c r="D131" s="18"/>
      <c r="E131" s="10">
        <f t="shared" si="26"/>
        <v>0</v>
      </c>
      <c r="F131" s="11" t="e">
        <f t="shared" si="27"/>
        <v>#DIV/0!</v>
      </c>
      <c r="G131" s="150"/>
      <c r="H131" s="150"/>
      <c r="I131" s="198"/>
    </row>
    <row r="132" spans="1:9" ht="115.5" x14ac:dyDescent="0.25">
      <c r="A132" s="273" t="s">
        <v>79</v>
      </c>
      <c r="B132" s="7"/>
      <c r="C132" s="7"/>
      <c r="D132" s="7"/>
      <c r="E132" s="7"/>
      <c r="F132" s="7"/>
      <c r="G132" s="264" t="s">
        <v>21</v>
      </c>
      <c r="H132" s="265"/>
      <c r="I132" s="102">
        <f>(I147+I157+I166)/3</f>
        <v>124.71111111111111</v>
      </c>
    </row>
    <row r="133" spans="1:9" x14ac:dyDescent="0.25">
      <c r="A133" s="4" t="s">
        <v>10</v>
      </c>
      <c r="B133" s="1"/>
      <c r="C133" s="51">
        <f>'[1]исп.на 01.01.23'!D58</f>
        <v>22770895</v>
      </c>
      <c r="D133" s="51">
        <f>'[1]исп.на 01.01.23'!E58</f>
        <v>21964515.539999999</v>
      </c>
      <c r="E133" s="1">
        <f>C133-D133</f>
        <v>806379.46000000089</v>
      </c>
      <c r="F133" s="79">
        <f>D133/C133*100</f>
        <v>96.458727423757381</v>
      </c>
      <c r="G133" s="227"/>
      <c r="H133" s="227"/>
      <c r="I133" s="227"/>
    </row>
    <row r="134" spans="1:9" x14ac:dyDescent="0.25">
      <c r="A134" s="4" t="s">
        <v>8</v>
      </c>
      <c r="B134" s="1"/>
      <c r="C134" s="51">
        <f>'[1]исп.на 01.01.23'!D59</f>
        <v>22770895</v>
      </c>
      <c r="D134" s="51">
        <f>'[1]исп.на 01.01.23'!E59</f>
        <v>21964515.539999999</v>
      </c>
      <c r="E134" s="1">
        <f t="shared" ref="E134:E136" si="28">C134-D134</f>
        <v>806379.46000000089</v>
      </c>
      <c r="F134" s="79">
        <f t="shared" ref="F134:F136" si="29">D134/C134*100</f>
        <v>96.458727423757381</v>
      </c>
      <c r="G134" s="136"/>
      <c r="H134" s="136"/>
      <c r="I134" s="136"/>
    </row>
    <row r="135" spans="1:9" x14ac:dyDescent="0.25">
      <c r="A135" s="4" t="s">
        <v>9</v>
      </c>
      <c r="B135" s="1"/>
      <c r="C135" s="1"/>
      <c r="D135" s="1"/>
      <c r="E135" s="1">
        <f t="shared" si="28"/>
        <v>0</v>
      </c>
      <c r="F135" s="9" t="e">
        <f t="shared" si="29"/>
        <v>#DIV/0!</v>
      </c>
      <c r="G135" s="136"/>
      <c r="H135" s="136"/>
      <c r="I135" s="136"/>
    </row>
    <row r="136" spans="1:9" ht="15.75" thickBot="1" x14ac:dyDescent="0.3">
      <c r="A136" s="26" t="s">
        <v>11</v>
      </c>
      <c r="B136" s="23"/>
      <c r="C136" s="23"/>
      <c r="D136" s="23"/>
      <c r="E136" s="23">
        <f t="shared" si="28"/>
        <v>0</v>
      </c>
      <c r="F136" s="27" t="e">
        <f t="shared" si="29"/>
        <v>#DIV/0!</v>
      </c>
      <c r="G136" s="136"/>
      <c r="H136" s="136"/>
      <c r="I136" s="136"/>
    </row>
    <row r="137" spans="1:9" ht="100.5" x14ac:dyDescent="0.25">
      <c r="A137" s="63" t="s">
        <v>80</v>
      </c>
      <c r="B137" s="16"/>
      <c r="C137" s="16"/>
      <c r="D137" s="16"/>
      <c r="E137" s="16"/>
      <c r="F137" s="16"/>
      <c r="G137" s="135"/>
      <c r="H137" s="135"/>
      <c r="I137" s="189"/>
    </row>
    <row r="138" spans="1:9" x14ac:dyDescent="0.25">
      <c r="A138" s="4" t="s">
        <v>10</v>
      </c>
      <c r="B138" s="1"/>
      <c r="C138" s="51">
        <f>'[1]исп.на 01.01.23'!D62</f>
        <v>15000</v>
      </c>
      <c r="D138" s="51">
        <f>'[1]исп.на 01.01.23'!E62</f>
        <v>0</v>
      </c>
      <c r="E138" s="1">
        <f>C138-D138</f>
        <v>15000</v>
      </c>
      <c r="F138" s="79">
        <f>D138/C138*100</f>
        <v>0</v>
      </c>
      <c r="G138" s="136"/>
      <c r="H138" s="136"/>
      <c r="I138" s="190"/>
    </row>
    <row r="139" spans="1:9" x14ac:dyDescent="0.25">
      <c r="A139" s="4" t="s">
        <v>8</v>
      </c>
      <c r="B139" s="1"/>
      <c r="C139" s="51">
        <f>'[1]исп.на 01.01.23'!D63</f>
        <v>15000</v>
      </c>
      <c r="D139" s="51">
        <f>'[1]исп.на 01.01.23'!E63</f>
        <v>0</v>
      </c>
      <c r="E139" s="1">
        <f t="shared" ref="E139:E141" si="30">C139-D139</f>
        <v>15000</v>
      </c>
      <c r="F139" s="79">
        <f t="shared" ref="F139:F141" si="31">D139/C139*100</f>
        <v>0</v>
      </c>
      <c r="G139" s="136"/>
      <c r="H139" s="136"/>
      <c r="I139" s="190"/>
    </row>
    <row r="140" spans="1:9" x14ac:dyDescent="0.25">
      <c r="A140" s="4" t="s">
        <v>9</v>
      </c>
      <c r="B140" s="1"/>
      <c r="C140" s="1"/>
      <c r="D140" s="1"/>
      <c r="E140" s="1">
        <f t="shared" si="30"/>
        <v>0</v>
      </c>
      <c r="F140" s="9" t="e">
        <f t="shared" si="31"/>
        <v>#DIV/0!</v>
      </c>
      <c r="G140" s="136"/>
      <c r="H140" s="136"/>
      <c r="I140" s="190"/>
    </row>
    <row r="141" spans="1:9" x14ac:dyDescent="0.25">
      <c r="A141" s="26" t="s">
        <v>11</v>
      </c>
      <c r="B141" s="1"/>
      <c r="C141" s="1"/>
      <c r="D141" s="1"/>
      <c r="E141" s="23">
        <f t="shared" si="30"/>
        <v>0</v>
      </c>
      <c r="F141" s="27" t="e">
        <f t="shared" si="31"/>
        <v>#DIV/0!</v>
      </c>
      <c r="G141" s="137"/>
      <c r="H141" s="137"/>
      <c r="I141" s="191"/>
    </row>
    <row r="142" spans="1:9" ht="105" x14ac:dyDescent="0.25">
      <c r="A142" s="218"/>
      <c r="B142" s="227"/>
      <c r="C142" s="227"/>
      <c r="D142" s="227"/>
      <c r="E142" s="227"/>
      <c r="F142" s="227"/>
      <c r="G142" s="1" t="s">
        <v>90</v>
      </c>
      <c r="H142" s="1"/>
      <c r="I142" s="61">
        <v>89</v>
      </c>
    </row>
    <row r="143" spans="1:9" ht="120" x14ac:dyDescent="0.25">
      <c r="A143" s="134"/>
      <c r="B143" s="136"/>
      <c r="C143" s="136"/>
      <c r="D143" s="136"/>
      <c r="E143" s="136"/>
      <c r="F143" s="136"/>
      <c r="G143" s="1" t="s">
        <v>91</v>
      </c>
      <c r="H143" s="1"/>
      <c r="I143" s="61">
        <v>89</v>
      </c>
    </row>
    <row r="144" spans="1:9" ht="180" x14ac:dyDescent="0.25">
      <c r="A144" s="134"/>
      <c r="B144" s="136"/>
      <c r="C144" s="136"/>
      <c r="D144" s="136"/>
      <c r="E144" s="136"/>
      <c r="F144" s="136"/>
      <c r="G144" s="67" t="s">
        <v>169</v>
      </c>
      <c r="H144" s="1"/>
      <c r="I144" s="61">
        <v>100</v>
      </c>
    </row>
    <row r="145" spans="1:9" ht="105" x14ac:dyDescent="0.25">
      <c r="A145" s="134"/>
      <c r="B145" s="136"/>
      <c r="C145" s="136"/>
      <c r="D145" s="136"/>
      <c r="E145" s="136"/>
      <c r="F145" s="136"/>
      <c r="G145" s="67" t="s">
        <v>170</v>
      </c>
      <c r="H145" s="1"/>
      <c r="I145" s="61">
        <v>288</v>
      </c>
    </row>
    <row r="146" spans="1:9" ht="105" x14ac:dyDescent="0.25">
      <c r="A146" s="138"/>
      <c r="B146" s="137"/>
      <c r="C146" s="137"/>
      <c r="D146" s="137"/>
      <c r="E146" s="137"/>
      <c r="F146" s="137"/>
      <c r="G146" s="67" t="s">
        <v>157</v>
      </c>
      <c r="H146" s="1"/>
      <c r="I146" s="61">
        <v>138</v>
      </c>
    </row>
    <row r="147" spans="1:9" ht="15.75" thickBot="1" x14ac:dyDescent="0.3">
      <c r="A147" s="22"/>
      <c r="B147" s="10"/>
      <c r="C147" s="10"/>
      <c r="D147" s="10"/>
      <c r="E147" s="10"/>
      <c r="F147" s="10"/>
      <c r="G147" s="180" t="s">
        <v>16</v>
      </c>
      <c r="H147" s="181"/>
      <c r="I147" s="100">
        <f>SUM(I142:I146)/5</f>
        <v>140.80000000000001</v>
      </c>
    </row>
    <row r="148" spans="1:9" ht="129" x14ac:dyDescent="0.25">
      <c r="A148" s="15" t="s">
        <v>81</v>
      </c>
      <c r="B148" s="16"/>
      <c r="C148" s="16"/>
      <c r="D148" s="16"/>
      <c r="E148" s="16"/>
      <c r="F148" s="16"/>
      <c r="G148" s="135"/>
      <c r="H148" s="135"/>
      <c r="I148" s="189"/>
    </row>
    <row r="149" spans="1:9" x14ac:dyDescent="0.25">
      <c r="A149" s="4" t="s">
        <v>10</v>
      </c>
      <c r="B149" s="1"/>
      <c r="C149" s="51">
        <f>'[1]исп.на 01.01.23'!D66</f>
        <v>6637000</v>
      </c>
      <c r="D149" s="51">
        <f>'[1]исп.на 01.01.23'!E66</f>
        <v>5876219.29</v>
      </c>
      <c r="E149" s="1">
        <f>C149-D149</f>
        <v>760780.71</v>
      </c>
      <c r="F149" s="79">
        <f>D149/C149*100</f>
        <v>88.537280247099588</v>
      </c>
      <c r="G149" s="136"/>
      <c r="H149" s="136"/>
      <c r="I149" s="190"/>
    </row>
    <row r="150" spans="1:9" x14ac:dyDescent="0.25">
      <c r="A150" s="4" t="s">
        <v>8</v>
      </c>
      <c r="B150" s="1"/>
      <c r="C150" s="51">
        <f>'[1]исп.на 01.01.23'!D67</f>
        <v>6637000</v>
      </c>
      <c r="D150" s="51">
        <f>'[1]исп.на 01.01.23'!E67</f>
        <v>5876219.29</v>
      </c>
      <c r="E150" s="1">
        <f t="shared" ref="E150:E152" si="32">C150-D150</f>
        <v>760780.71</v>
      </c>
      <c r="F150" s="79">
        <f t="shared" ref="F150:F152" si="33">D150/C150*100</f>
        <v>88.537280247099588</v>
      </c>
      <c r="G150" s="136"/>
      <c r="H150" s="136"/>
      <c r="I150" s="190"/>
    </row>
    <row r="151" spans="1:9" x14ac:dyDescent="0.25">
      <c r="A151" s="4" t="s">
        <v>9</v>
      </c>
      <c r="B151" s="1"/>
      <c r="C151" s="1"/>
      <c r="D151" s="1"/>
      <c r="E151" s="1">
        <f t="shared" si="32"/>
        <v>0</v>
      </c>
      <c r="F151" s="9" t="e">
        <f t="shared" si="33"/>
        <v>#DIV/0!</v>
      </c>
      <c r="G151" s="136"/>
      <c r="H151" s="136"/>
      <c r="I151" s="190"/>
    </row>
    <row r="152" spans="1:9" x14ac:dyDescent="0.25">
      <c r="A152" s="26" t="s">
        <v>11</v>
      </c>
      <c r="B152" s="1"/>
      <c r="C152" s="1"/>
      <c r="D152" s="1"/>
      <c r="E152" s="23">
        <f t="shared" si="32"/>
        <v>0</v>
      </c>
      <c r="F152" s="27" t="e">
        <f t="shared" si="33"/>
        <v>#DIV/0!</v>
      </c>
      <c r="G152" s="137"/>
      <c r="H152" s="137"/>
      <c r="I152" s="191"/>
    </row>
    <row r="153" spans="1:9" ht="90" x14ac:dyDescent="0.25">
      <c r="A153" s="218"/>
      <c r="B153" s="227"/>
      <c r="C153" s="227"/>
      <c r="D153" s="227"/>
      <c r="E153" s="227"/>
      <c r="F153" s="227"/>
      <c r="G153" s="66" t="s">
        <v>95</v>
      </c>
      <c r="H153" s="1"/>
      <c r="I153" s="61">
        <v>100</v>
      </c>
    </row>
    <row r="154" spans="1:9" ht="120" x14ac:dyDescent="0.25">
      <c r="A154" s="134"/>
      <c r="B154" s="136"/>
      <c r="C154" s="136"/>
      <c r="D154" s="136"/>
      <c r="E154" s="136"/>
      <c r="F154" s="136"/>
      <c r="G154" s="67" t="s">
        <v>96</v>
      </c>
      <c r="H154" s="68"/>
      <c r="I154" s="69">
        <v>100</v>
      </c>
    </row>
    <row r="155" spans="1:9" ht="105" x14ac:dyDescent="0.25">
      <c r="A155" s="134"/>
      <c r="B155" s="136"/>
      <c r="C155" s="136"/>
      <c r="D155" s="136"/>
      <c r="E155" s="136"/>
      <c r="F155" s="136"/>
      <c r="G155" s="66" t="s">
        <v>97</v>
      </c>
      <c r="H155" s="1"/>
      <c r="I155" s="61">
        <v>100</v>
      </c>
    </row>
    <row r="156" spans="1:9" ht="105" x14ac:dyDescent="0.25">
      <c r="A156" s="138"/>
      <c r="B156" s="137"/>
      <c r="C156" s="137"/>
      <c r="D156" s="137"/>
      <c r="E156" s="137"/>
      <c r="F156" s="137"/>
      <c r="G156" s="66" t="s">
        <v>203</v>
      </c>
      <c r="H156" s="1"/>
      <c r="I156" s="61">
        <v>116</v>
      </c>
    </row>
    <row r="157" spans="1:9" ht="15.75" thickBot="1" x14ac:dyDescent="0.3">
      <c r="A157" s="22"/>
      <c r="B157" s="10"/>
      <c r="C157" s="10"/>
      <c r="D157" s="10"/>
      <c r="E157" s="10"/>
      <c r="F157" s="10"/>
      <c r="G157" s="219" t="s">
        <v>31</v>
      </c>
      <c r="H157" s="201"/>
      <c r="I157" s="83">
        <f>SUM(I153:I156)/4</f>
        <v>104</v>
      </c>
    </row>
    <row r="158" spans="1:9" ht="129" x14ac:dyDescent="0.25">
      <c r="A158" s="15" t="s">
        <v>82</v>
      </c>
      <c r="B158" s="16"/>
      <c r="C158" s="16"/>
      <c r="D158" s="16"/>
      <c r="E158" s="16"/>
      <c r="F158" s="16"/>
      <c r="G158" s="135"/>
      <c r="H158" s="135"/>
      <c r="I158" s="189"/>
    </row>
    <row r="159" spans="1:9" x14ac:dyDescent="0.25">
      <c r="A159" s="4" t="s">
        <v>10</v>
      </c>
      <c r="B159" s="1"/>
      <c r="C159" s="51">
        <f>'[1]исп.на 01.01.23'!D68</f>
        <v>473650</v>
      </c>
      <c r="D159" s="51">
        <f>'[1]исп.на 01.01.23'!E68</f>
        <v>450917.69</v>
      </c>
      <c r="E159" s="1">
        <f>C159-D159</f>
        <v>22732.309999999998</v>
      </c>
      <c r="F159" s="79">
        <f>D159/C159*100</f>
        <v>95.200610155177884</v>
      </c>
      <c r="G159" s="136"/>
      <c r="H159" s="136"/>
      <c r="I159" s="190"/>
    </row>
    <row r="160" spans="1:9" x14ac:dyDescent="0.25">
      <c r="A160" s="4" t="s">
        <v>8</v>
      </c>
      <c r="B160" s="1"/>
      <c r="C160" s="1"/>
      <c r="D160" s="1"/>
      <c r="E160" s="1">
        <f t="shared" ref="E160:E162" si="34">C160-D160</f>
        <v>0</v>
      </c>
      <c r="F160" s="9" t="e">
        <f t="shared" ref="F160:F162" si="35">D160/C160*100</f>
        <v>#DIV/0!</v>
      </c>
      <c r="G160" s="136"/>
      <c r="H160" s="136"/>
      <c r="I160" s="190"/>
    </row>
    <row r="161" spans="1:9" x14ac:dyDescent="0.25">
      <c r="A161" s="4" t="s">
        <v>9</v>
      </c>
      <c r="B161" s="1"/>
      <c r="C161" s="1"/>
      <c r="D161" s="1"/>
      <c r="E161" s="1">
        <f t="shared" si="34"/>
        <v>0</v>
      </c>
      <c r="F161" s="9" t="e">
        <f t="shared" si="35"/>
        <v>#DIV/0!</v>
      </c>
      <c r="G161" s="136"/>
      <c r="H161" s="136"/>
      <c r="I161" s="190"/>
    </row>
    <row r="162" spans="1:9" x14ac:dyDescent="0.25">
      <c r="A162" s="26" t="s">
        <v>11</v>
      </c>
      <c r="B162" s="1"/>
      <c r="C162" s="1"/>
      <c r="D162" s="1"/>
      <c r="E162" s="23">
        <f t="shared" si="34"/>
        <v>0</v>
      </c>
      <c r="F162" s="27" t="e">
        <f t="shared" si="35"/>
        <v>#DIV/0!</v>
      </c>
      <c r="G162" s="136"/>
      <c r="H162" s="137"/>
      <c r="I162" s="191"/>
    </row>
    <row r="163" spans="1:9" ht="51" x14ac:dyDescent="0.25">
      <c r="A163" s="218"/>
      <c r="B163" s="227"/>
      <c r="C163" s="227"/>
      <c r="D163" s="227"/>
      <c r="E163" s="227"/>
      <c r="F163" s="227"/>
      <c r="G163" s="65" t="s">
        <v>92</v>
      </c>
      <c r="H163" s="28"/>
      <c r="I163" s="61">
        <v>180</v>
      </c>
    </row>
    <row r="164" spans="1:9" ht="89.25" x14ac:dyDescent="0.25">
      <c r="A164" s="134"/>
      <c r="B164" s="136"/>
      <c r="C164" s="136"/>
      <c r="D164" s="136"/>
      <c r="E164" s="136"/>
      <c r="F164" s="136"/>
      <c r="G164" s="65" t="s">
        <v>93</v>
      </c>
      <c r="H164" s="28"/>
      <c r="I164" s="61">
        <v>120</v>
      </c>
    </row>
    <row r="165" spans="1:9" ht="76.5" x14ac:dyDescent="0.25">
      <c r="A165" s="138"/>
      <c r="B165" s="137"/>
      <c r="C165" s="137"/>
      <c r="D165" s="137"/>
      <c r="E165" s="137"/>
      <c r="F165" s="137"/>
      <c r="G165" s="65" t="s">
        <v>94</v>
      </c>
      <c r="H165" s="28"/>
      <c r="I165" s="61">
        <v>88</v>
      </c>
    </row>
    <row r="166" spans="1:9" ht="15.75" thickBot="1" x14ac:dyDescent="0.3">
      <c r="A166" s="22"/>
      <c r="B166" s="10"/>
      <c r="C166" s="10"/>
      <c r="D166" s="10"/>
      <c r="E166" s="10"/>
      <c r="F166" s="10"/>
      <c r="G166" s="225" t="s">
        <v>23</v>
      </c>
      <c r="H166" s="226"/>
      <c r="I166" s="101">
        <f>SUM(I163:I165)/3</f>
        <v>129.33333333333334</v>
      </c>
    </row>
    <row r="167" spans="1:9" ht="28.5" x14ac:dyDescent="0.25">
      <c r="A167" s="64" t="s">
        <v>32</v>
      </c>
      <c r="B167" s="16"/>
      <c r="C167" s="16"/>
      <c r="D167" s="16"/>
      <c r="E167" s="16"/>
      <c r="F167" s="16"/>
      <c r="G167" s="135"/>
      <c r="H167" s="135"/>
      <c r="I167" s="189"/>
    </row>
    <row r="168" spans="1:9" x14ac:dyDescent="0.25">
      <c r="A168" s="4" t="s">
        <v>10</v>
      </c>
      <c r="B168" s="1"/>
      <c r="C168" s="51">
        <v>15640245</v>
      </c>
      <c r="D168" s="51">
        <v>15637378.560000001</v>
      </c>
      <c r="E168" s="1">
        <f>C168-D168</f>
        <v>2866.4399999994785</v>
      </c>
      <c r="F168" s="79">
        <f>D168/C168*100</f>
        <v>99.981672665613615</v>
      </c>
      <c r="G168" s="136"/>
      <c r="H168" s="136"/>
      <c r="I168" s="190"/>
    </row>
    <row r="169" spans="1:9" x14ac:dyDescent="0.25">
      <c r="A169" s="4" t="s">
        <v>8</v>
      </c>
      <c r="B169" s="1"/>
      <c r="C169" s="51">
        <v>15640245</v>
      </c>
      <c r="D169" s="51">
        <v>15637378.560000001</v>
      </c>
      <c r="E169" s="1">
        <f t="shared" ref="E169:E171" si="36">C169-D169</f>
        <v>2866.4399999994785</v>
      </c>
      <c r="F169" s="79">
        <f t="shared" ref="F169:F171" si="37">D169/C169*100</f>
        <v>99.981672665613615</v>
      </c>
      <c r="G169" s="136"/>
      <c r="H169" s="136"/>
      <c r="I169" s="190"/>
    </row>
    <row r="170" spans="1:9" x14ac:dyDescent="0.25">
      <c r="A170" s="4" t="s">
        <v>9</v>
      </c>
      <c r="B170" s="1"/>
      <c r="C170" s="1"/>
      <c r="D170" s="1"/>
      <c r="E170" s="1">
        <f t="shared" si="36"/>
        <v>0</v>
      </c>
      <c r="F170" s="9" t="e">
        <f t="shared" si="37"/>
        <v>#DIV/0!</v>
      </c>
      <c r="G170" s="136"/>
      <c r="H170" s="136"/>
      <c r="I170" s="190"/>
    </row>
    <row r="171" spans="1:9" ht="15.75" thickBot="1" x14ac:dyDescent="0.3">
      <c r="A171" s="26" t="s">
        <v>11</v>
      </c>
      <c r="B171" s="23"/>
      <c r="C171" s="23"/>
      <c r="D171" s="23"/>
      <c r="E171" s="23">
        <f t="shared" si="36"/>
        <v>0</v>
      </c>
      <c r="F171" s="27" t="e">
        <f t="shared" si="37"/>
        <v>#DIV/0!</v>
      </c>
      <c r="G171" s="136"/>
      <c r="H171" s="136"/>
      <c r="I171" s="190"/>
    </row>
    <row r="172" spans="1:9" ht="72" x14ac:dyDescent="0.25">
      <c r="A172" s="272" t="s">
        <v>83</v>
      </c>
      <c r="B172" s="21"/>
      <c r="C172" s="21"/>
      <c r="D172" s="21"/>
      <c r="E172" s="21"/>
      <c r="F172" s="21"/>
      <c r="G172" s="208" t="s">
        <v>41</v>
      </c>
      <c r="H172" s="209"/>
      <c r="I172" s="223">
        <f>I182</f>
        <v>100</v>
      </c>
    </row>
    <row r="173" spans="1:9" x14ac:dyDescent="0.25">
      <c r="A173" s="4" t="s">
        <v>10</v>
      </c>
      <c r="B173" s="1"/>
      <c r="C173" s="51">
        <f>'[1]исп.на 01.01.23'!D77</f>
        <v>205851083.98000002</v>
      </c>
      <c r="D173" s="51">
        <f>'[1]исп.на 01.01.23'!E77</f>
        <v>195074193.96000001</v>
      </c>
      <c r="E173" s="1">
        <f>C173-D173</f>
        <v>10776890.020000011</v>
      </c>
      <c r="F173" s="79">
        <f>D173/C173*100</f>
        <v>94.76471543815282</v>
      </c>
      <c r="G173" s="210"/>
      <c r="H173" s="211"/>
      <c r="I173" s="224"/>
    </row>
    <row r="174" spans="1:9" x14ac:dyDescent="0.25">
      <c r="A174" s="4" t="s">
        <v>8</v>
      </c>
      <c r="B174" s="1"/>
      <c r="C174" s="51">
        <f>'[1]исп.на 01.01.23'!D78</f>
        <v>77683631.980000004</v>
      </c>
      <c r="D174" s="51">
        <f>'[1]исп.на 01.01.23'!E78</f>
        <v>71252681.450000003</v>
      </c>
      <c r="E174" s="1">
        <f t="shared" ref="E174:E176" si="38">C174-D174</f>
        <v>6430950.5300000012</v>
      </c>
      <c r="F174" s="79">
        <f t="shared" ref="F174:F176" si="39">D174/C174*100</f>
        <v>91.72161449447205</v>
      </c>
      <c r="G174" s="210"/>
      <c r="H174" s="211"/>
      <c r="I174" s="224"/>
    </row>
    <row r="175" spans="1:9" x14ac:dyDescent="0.25">
      <c r="A175" s="4" t="s">
        <v>9</v>
      </c>
      <c r="B175" s="1"/>
      <c r="C175" s="51">
        <f>'[1]исп.на 01.01.23'!D79</f>
        <v>128167452</v>
      </c>
      <c r="D175" s="51">
        <f>'[1]исп.на 01.01.23'!E79</f>
        <v>123821512.51000001</v>
      </c>
      <c r="E175" s="1">
        <f t="shared" si="38"/>
        <v>4345939.4899999946</v>
      </c>
      <c r="F175" s="79">
        <f t="shared" si="39"/>
        <v>96.609170719879813</v>
      </c>
      <c r="G175" s="210"/>
      <c r="H175" s="211"/>
      <c r="I175" s="224"/>
    </row>
    <row r="176" spans="1:9" x14ac:dyDescent="0.25">
      <c r="A176" s="4" t="s">
        <v>11</v>
      </c>
      <c r="B176" s="1"/>
      <c r="C176" s="1"/>
      <c r="D176" s="1"/>
      <c r="E176" s="1">
        <f t="shared" si="38"/>
        <v>0</v>
      </c>
      <c r="F176" s="9" t="e">
        <f t="shared" si="39"/>
        <v>#DIV/0!</v>
      </c>
      <c r="G176" s="212"/>
      <c r="H176" s="213"/>
      <c r="I176" s="224"/>
    </row>
    <row r="177" spans="1:9" ht="165" x14ac:dyDescent="0.25">
      <c r="A177" s="30"/>
      <c r="B177" s="29"/>
      <c r="C177" s="29"/>
      <c r="D177" s="29"/>
      <c r="E177" s="29"/>
      <c r="F177" s="29"/>
      <c r="G177" s="1" t="s">
        <v>66</v>
      </c>
      <c r="H177" s="57"/>
      <c r="I177" s="58">
        <v>100</v>
      </c>
    </row>
    <row r="178" spans="1:9" ht="90" x14ac:dyDescent="0.25">
      <c r="A178" s="30"/>
      <c r="B178" s="29"/>
      <c r="C178" s="29"/>
      <c r="D178" s="29"/>
      <c r="E178" s="29"/>
      <c r="F178" s="29"/>
      <c r="G178" s="1" t="s">
        <v>67</v>
      </c>
      <c r="H178" s="57"/>
      <c r="I178" s="58">
        <v>100</v>
      </c>
    </row>
    <row r="179" spans="1:9" ht="102" x14ac:dyDescent="0.25">
      <c r="A179" s="30"/>
      <c r="B179" s="29"/>
      <c r="C179" s="29"/>
      <c r="D179" s="29"/>
      <c r="E179" s="29"/>
      <c r="F179" s="29"/>
      <c r="G179" s="36" t="s">
        <v>156</v>
      </c>
      <c r="H179" s="57"/>
      <c r="I179" s="58">
        <v>100</v>
      </c>
    </row>
    <row r="180" spans="1:9" ht="102" x14ac:dyDescent="0.25">
      <c r="A180" s="30"/>
      <c r="B180" s="29"/>
      <c r="C180" s="29"/>
      <c r="D180" s="29"/>
      <c r="E180" s="29"/>
      <c r="F180" s="29"/>
      <c r="G180" s="2" t="s">
        <v>171</v>
      </c>
      <c r="H180" s="57"/>
      <c r="I180" s="120">
        <v>100</v>
      </c>
    </row>
    <row r="181" spans="1:9" ht="76.5" x14ac:dyDescent="0.25">
      <c r="A181" s="30"/>
      <c r="B181" s="29"/>
      <c r="C181" s="29"/>
      <c r="D181" s="29"/>
      <c r="E181" s="29"/>
      <c r="F181" s="29"/>
      <c r="G181" s="2" t="s">
        <v>68</v>
      </c>
      <c r="H181" s="57"/>
      <c r="I181" s="58">
        <v>100</v>
      </c>
    </row>
    <row r="182" spans="1:9" ht="15.75" thickBot="1" x14ac:dyDescent="0.3">
      <c r="A182" s="31"/>
      <c r="B182" s="18"/>
      <c r="C182" s="18"/>
      <c r="D182" s="18"/>
      <c r="E182" s="18"/>
      <c r="F182" s="18"/>
      <c r="G182" s="32" t="s">
        <v>33</v>
      </c>
      <c r="H182" s="59"/>
      <c r="I182" s="126">
        <f>SUM(I177:I181)/5</f>
        <v>100</v>
      </c>
    </row>
    <row r="183" spans="1:9" ht="129" x14ac:dyDescent="0.25">
      <c r="A183" s="272" t="s">
        <v>34</v>
      </c>
      <c r="B183" s="16"/>
      <c r="C183" s="16"/>
      <c r="D183" s="16"/>
      <c r="E183" s="16"/>
      <c r="F183" s="16"/>
      <c r="G183" s="157" t="s">
        <v>35</v>
      </c>
      <c r="H183" s="158"/>
      <c r="I183" s="175">
        <f>(I203+I211)/2</f>
        <v>97.5</v>
      </c>
    </row>
    <row r="184" spans="1:9" x14ac:dyDescent="0.25">
      <c r="A184" s="4" t="s">
        <v>10</v>
      </c>
      <c r="B184" s="1"/>
      <c r="C184" s="51">
        <f>'[1]исп.на 01.01.23'!D85</f>
        <v>394309938.53000003</v>
      </c>
      <c r="D184" s="51">
        <f>'[1]исп.на 01.01.23'!E85</f>
        <v>393716968.91000003</v>
      </c>
      <c r="E184" s="1">
        <f>C184-D184</f>
        <v>592969.62000000477</v>
      </c>
      <c r="F184" s="79">
        <f>D184/C184*100</f>
        <v>99.849618393538179</v>
      </c>
      <c r="G184" s="159"/>
      <c r="H184" s="160"/>
      <c r="I184" s="176"/>
    </row>
    <row r="185" spans="1:9" x14ac:dyDescent="0.25">
      <c r="A185" s="4" t="s">
        <v>8</v>
      </c>
      <c r="B185" s="1"/>
      <c r="C185" s="51">
        <f>'[1]исп.на 01.01.23'!D86</f>
        <v>25756661.399999999</v>
      </c>
      <c r="D185" s="51">
        <f>'[1]исп.на 01.01.23'!E86</f>
        <v>25164341.390000001</v>
      </c>
      <c r="E185" s="1">
        <f t="shared" ref="E185:E189" si="40">C185-D185</f>
        <v>592320.00999999791</v>
      </c>
      <c r="F185" s="79">
        <f t="shared" ref="F185:F189" si="41">D185/C185*100</f>
        <v>97.700323031773067</v>
      </c>
      <c r="G185" s="159"/>
      <c r="H185" s="160"/>
      <c r="I185" s="176"/>
    </row>
    <row r="186" spans="1:9" x14ac:dyDescent="0.25">
      <c r="A186" s="4" t="s">
        <v>9</v>
      </c>
      <c r="B186" s="1"/>
      <c r="C186" s="51">
        <f>'[1]исп.на 01.01.23'!D87</f>
        <v>14946037.59</v>
      </c>
      <c r="D186" s="51">
        <f>'[1]исп.на 01.01.23'!E87</f>
        <v>14946037.59</v>
      </c>
      <c r="E186" s="1">
        <f t="shared" si="40"/>
        <v>0</v>
      </c>
      <c r="F186" s="79">
        <f t="shared" si="41"/>
        <v>100</v>
      </c>
      <c r="G186" s="159"/>
      <c r="H186" s="160"/>
      <c r="I186" s="176"/>
    </row>
    <row r="187" spans="1:9" ht="15.75" thickBot="1" x14ac:dyDescent="0.3">
      <c r="A187" s="5" t="s">
        <v>11</v>
      </c>
      <c r="B187" s="10"/>
      <c r="C187" s="53">
        <f>'[1]исп.на 01.01.23'!D88</f>
        <v>253385300</v>
      </c>
      <c r="D187" s="53">
        <f>'[1]исп.на 01.01.23'!E88</f>
        <v>253385300</v>
      </c>
      <c r="E187" s="10">
        <f t="shared" ref="E187:E188" si="42">C187-D187</f>
        <v>0</v>
      </c>
      <c r="F187" s="99">
        <f t="shared" ref="F187:F188" si="43">D187/C187*100</f>
        <v>100</v>
      </c>
      <c r="G187" s="159"/>
      <c r="H187" s="160"/>
      <c r="I187" s="176"/>
    </row>
    <row r="188" spans="1:9" ht="15.75" thickBot="1" x14ac:dyDescent="0.3">
      <c r="A188" s="5" t="s">
        <v>60</v>
      </c>
      <c r="B188" s="10"/>
      <c r="C188" s="53">
        <f>'[1]исп.на 01.01.23'!D89</f>
        <v>5595900</v>
      </c>
      <c r="D188" s="53">
        <f>'[1]исп.на 01.01.23'!E89</f>
        <v>5595250.3899999997</v>
      </c>
      <c r="E188" s="10">
        <f t="shared" si="42"/>
        <v>649.61000000033528</v>
      </c>
      <c r="F188" s="99">
        <f t="shared" si="43"/>
        <v>99.98839132221805</v>
      </c>
      <c r="G188" s="159"/>
      <c r="H188" s="160"/>
      <c r="I188" s="176"/>
    </row>
    <row r="189" spans="1:9" ht="30" thickBot="1" x14ac:dyDescent="0.3">
      <c r="A189" s="5" t="s">
        <v>56</v>
      </c>
      <c r="B189" s="10"/>
      <c r="C189" s="53">
        <f>'[1]исп.на 01.01.23'!D90</f>
        <v>94626039.540000007</v>
      </c>
      <c r="D189" s="53">
        <f>'[1]исп.на 01.01.23'!E90</f>
        <v>94626039.540000007</v>
      </c>
      <c r="E189" s="10">
        <f t="shared" si="40"/>
        <v>0</v>
      </c>
      <c r="F189" s="99">
        <f t="shared" si="41"/>
        <v>100</v>
      </c>
      <c r="G189" s="221"/>
      <c r="H189" s="222"/>
      <c r="I189" s="220"/>
    </row>
    <row r="190" spans="1:9" ht="143.25" x14ac:dyDescent="0.25">
      <c r="A190" s="15" t="s">
        <v>36</v>
      </c>
      <c r="B190" s="16"/>
      <c r="C190" s="16"/>
      <c r="D190" s="16"/>
      <c r="E190" s="16"/>
      <c r="F190" s="16"/>
      <c r="G190" s="135"/>
      <c r="H190" s="135"/>
      <c r="I190" s="189"/>
    </row>
    <row r="191" spans="1:9" x14ac:dyDescent="0.25">
      <c r="A191" s="4" t="s">
        <v>10</v>
      </c>
      <c r="B191" s="1"/>
      <c r="C191" s="51">
        <f>'[1]исп.на 01.01.23'!D91</f>
        <v>384612685.13</v>
      </c>
      <c r="D191" s="51">
        <f>'[1]исп.на 01.01.23'!E91</f>
        <v>384128062.63999999</v>
      </c>
      <c r="E191" s="1">
        <f>C191-D191</f>
        <v>484622.49000000954</v>
      </c>
      <c r="F191" s="79">
        <f>D191/C191*100</f>
        <v>99.873997268229402</v>
      </c>
      <c r="G191" s="136"/>
      <c r="H191" s="136"/>
      <c r="I191" s="190"/>
    </row>
    <row r="192" spans="1:9" x14ac:dyDescent="0.25">
      <c r="A192" s="4" t="s">
        <v>8</v>
      </c>
      <c r="B192" s="1"/>
      <c r="C192" s="51">
        <f>'[1]исп.на 01.01.23'!D92</f>
        <v>16059408</v>
      </c>
      <c r="D192" s="51">
        <f>'[1]исп.на 01.01.23'!E92</f>
        <v>15575435.119999999</v>
      </c>
      <c r="E192" s="1">
        <f t="shared" ref="E192:E196" si="44">C192-D192</f>
        <v>483972.88000000082</v>
      </c>
      <c r="F192" s="79">
        <f t="shared" ref="F192:F196" si="45">D192/C192*100</f>
        <v>96.986359148481682</v>
      </c>
      <c r="G192" s="136"/>
      <c r="H192" s="136"/>
      <c r="I192" s="190"/>
    </row>
    <row r="193" spans="1:10" x14ac:dyDescent="0.25">
      <c r="A193" s="4" t="s">
        <v>9</v>
      </c>
      <c r="B193" s="1"/>
      <c r="C193" s="51">
        <f>'[1]исп.на 01.01.23'!D93</f>
        <v>14946037.59</v>
      </c>
      <c r="D193" s="51">
        <f>'[1]исп.на 01.01.23'!E93</f>
        <v>14946037.59</v>
      </c>
      <c r="E193" s="1">
        <f t="shared" si="44"/>
        <v>0</v>
      </c>
      <c r="F193" s="79">
        <f t="shared" si="45"/>
        <v>100</v>
      </c>
      <c r="G193" s="136"/>
      <c r="H193" s="136"/>
      <c r="I193" s="190"/>
    </row>
    <row r="194" spans="1:10" ht="15.75" thickBot="1" x14ac:dyDescent="0.3">
      <c r="A194" s="5" t="s">
        <v>11</v>
      </c>
      <c r="B194" s="10"/>
      <c r="C194" s="53">
        <f>'[1]исп.на 01.01.23'!D94</f>
        <v>253385300</v>
      </c>
      <c r="D194" s="53">
        <f>'[1]исп.на 01.01.23'!E94</f>
        <v>253385300</v>
      </c>
      <c r="E194" s="10">
        <f t="shared" ref="E194:E195" si="46">C194-D194</f>
        <v>0</v>
      </c>
      <c r="F194" s="99">
        <f t="shared" ref="F194:F195" si="47">D194/C194*100</f>
        <v>100</v>
      </c>
      <c r="G194" s="136"/>
      <c r="H194" s="136"/>
      <c r="I194" s="190"/>
    </row>
    <row r="195" spans="1:10" ht="15.75" thickBot="1" x14ac:dyDescent="0.3">
      <c r="A195" s="5" t="s">
        <v>60</v>
      </c>
      <c r="B195" s="10"/>
      <c r="C195" s="53">
        <f>'[1]исп.на 01.01.23'!D95</f>
        <v>5595900</v>
      </c>
      <c r="D195" s="53">
        <f>'[1]исп.на 01.01.23'!E95</f>
        <v>5595250.3899999997</v>
      </c>
      <c r="E195" s="10">
        <f t="shared" si="46"/>
        <v>649.61000000033528</v>
      </c>
      <c r="F195" s="99">
        <f t="shared" si="47"/>
        <v>99.98839132221805</v>
      </c>
      <c r="G195" s="136"/>
      <c r="H195" s="136"/>
      <c r="I195" s="190"/>
    </row>
    <row r="196" spans="1:10" ht="30" thickBot="1" x14ac:dyDescent="0.3">
      <c r="A196" s="5" t="s">
        <v>56</v>
      </c>
      <c r="B196" s="10"/>
      <c r="C196" s="53">
        <f>'[1]исп.на 01.01.23'!D96</f>
        <v>94626039.540000007</v>
      </c>
      <c r="D196" s="53">
        <f>'[1]исп.на 01.01.23'!E96</f>
        <v>94626039.540000007</v>
      </c>
      <c r="E196" s="10">
        <f t="shared" si="44"/>
        <v>0</v>
      </c>
      <c r="F196" s="99">
        <f t="shared" si="45"/>
        <v>100</v>
      </c>
      <c r="G196" s="137"/>
      <c r="H196" s="137"/>
      <c r="I196" s="191"/>
    </row>
    <row r="197" spans="1:10" ht="105" x14ac:dyDescent="0.25">
      <c r="A197" s="133"/>
      <c r="B197" s="135"/>
      <c r="C197" s="135"/>
      <c r="D197" s="135"/>
      <c r="E197" s="135"/>
      <c r="F197" s="135"/>
      <c r="G197" s="1" t="s">
        <v>69</v>
      </c>
      <c r="H197" s="60"/>
      <c r="I197" s="61">
        <v>100</v>
      </c>
      <c r="J197" s="62"/>
    </row>
    <row r="198" spans="1:10" ht="63.75" x14ac:dyDescent="0.25">
      <c r="A198" s="134"/>
      <c r="B198" s="136"/>
      <c r="C198" s="136"/>
      <c r="D198" s="136"/>
      <c r="E198" s="136"/>
      <c r="F198" s="136"/>
      <c r="G198" s="36" t="s">
        <v>70</v>
      </c>
      <c r="H198" s="60"/>
      <c r="I198" s="61">
        <v>100</v>
      </c>
      <c r="J198" s="62"/>
    </row>
    <row r="199" spans="1:10" ht="64.5" thickBot="1" x14ac:dyDescent="0.3">
      <c r="A199" s="138"/>
      <c r="B199" s="137"/>
      <c r="C199" s="137"/>
      <c r="D199" s="137"/>
      <c r="E199" s="137"/>
      <c r="F199" s="137"/>
      <c r="G199" s="36" t="s">
        <v>71</v>
      </c>
      <c r="H199" s="60"/>
      <c r="I199" s="61">
        <v>100</v>
      </c>
      <c r="J199" s="62"/>
    </row>
    <row r="200" spans="1:10" ht="90" x14ac:dyDescent="0.25">
      <c r="A200" s="133"/>
      <c r="B200" s="135"/>
      <c r="C200" s="135"/>
      <c r="D200" s="135"/>
      <c r="E200" s="135"/>
      <c r="F200" s="135"/>
      <c r="G200" s="1" t="s">
        <v>72</v>
      </c>
      <c r="H200" s="60"/>
      <c r="I200" s="61">
        <v>100</v>
      </c>
      <c r="J200" s="62"/>
    </row>
    <row r="201" spans="1:10" ht="15" customHeight="1" x14ac:dyDescent="0.25">
      <c r="A201" s="134"/>
      <c r="B201" s="136"/>
      <c r="C201" s="136"/>
      <c r="D201" s="136"/>
      <c r="E201" s="136"/>
      <c r="F201" s="136"/>
      <c r="G201" s="214" t="s">
        <v>73</v>
      </c>
      <c r="H201" s="216"/>
      <c r="I201" s="145">
        <v>100</v>
      </c>
      <c r="J201" s="62"/>
    </row>
    <row r="202" spans="1:10" ht="32.25" customHeight="1" x14ac:dyDescent="0.25">
      <c r="A202" s="138"/>
      <c r="B202" s="137"/>
      <c r="C202" s="137"/>
      <c r="D202" s="137"/>
      <c r="E202" s="137"/>
      <c r="F202" s="137"/>
      <c r="G202" s="215"/>
      <c r="H202" s="217"/>
      <c r="I202" s="146"/>
    </row>
    <row r="203" spans="1:10" ht="15.75" thickBot="1" x14ac:dyDescent="0.3">
      <c r="A203" s="22"/>
      <c r="B203" s="10"/>
      <c r="C203" s="10"/>
      <c r="D203" s="10"/>
      <c r="E203" s="10"/>
      <c r="F203" s="10"/>
      <c r="G203" s="204" t="s">
        <v>16</v>
      </c>
      <c r="H203" s="204"/>
      <c r="I203" s="83">
        <f>SUM(I197:I201)/5</f>
        <v>100</v>
      </c>
    </row>
    <row r="204" spans="1:10" ht="86.25" x14ac:dyDescent="0.25">
      <c r="A204" s="15" t="s">
        <v>37</v>
      </c>
      <c r="B204" s="16"/>
      <c r="C204" s="16"/>
      <c r="D204" s="16"/>
      <c r="E204" s="16"/>
      <c r="F204" s="16"/>
      <c r="G204" s="205"/>
      <c r="H204" s="135"/>
      <c r="I204" s="189"/>
    </row>
    <row r="205" spans="1:10" x14ac:dyDescent="0.25">
      <c r="A205" s="4" t="s">
        <v>10</v>
      </c>
      <c r="B205" s="1"/>
      <c r="C205" s="51">
        <f>'[1]исп.на 01.01.23'!D97</f>
        <v>2916153.4</v>
      </c>
      <c r="D205" s="51">
        <f>'[1]исп.на 01.01.23'!E97</f>
        <v>2916152.62</v>
      </c>
      <c r="E205" s="1">
        <f>C205-D205</f>
        <v>0.77999999979510903</v>
      </c>
      <c r="F205" s="79">
        <f>D205/C205*100</f>
        <v>99.999973252435908</v>
      </c>
      <c r="G205" s="206"/>
      <c r="H205" s="136"/>
      <c r="I205" s="190"/>
    </row>
    <row r="206" spans="1:10" x14ac:dyDescent="0.25">
      <c r="A206" s="4" t="s">
        <v>8</v>
      </c>
      <c r="B206" s="1"/>
      <c r="C206" s="51">
        <f>'[1]исп.на 01.01.23'!D98</f>
        <v>2916153.4</v>
      </c>
      <c r="D206" s="51">
        <f>'[1]исп.на 01.01.23'!E98</f>
        <v>2916152.62</v>
      </c>
      <c r="E206" s="1">
        <f t="shared" ref="E206:E208" si="48">C206-D206</f>
        <v>0.77999999979510903</v>
      </c>
      <c r="F206" s="79">
        <f t="shared" ref="F206:F208" si="49">D206/C206*100</f>
        <v>99.999973252435908</v>
      </c>
      <c r="G206" s="206"/>
      <c r="H206" s="136"/>
      <c r="I206" s="190"/>
    </row>
    <row r="207" spans="1:10" x14ac:dyDescent="0.25">
      <c r="A207" s="4" t="s">
        <v>9</v>
      </c>
      <c r="B207" s="1"/>
      <c r="C207" s="1"/>
      <c r="D207" s="1"/>
      <c r="E207" s="1">
        <f t="shared" si="48"/>
        <v>0</v>
      </c>
      <c r="F207" s="9" t="e">
        <f t="shared" si="49"/>
        <v>#DIV/0!</v>
      </c>
      <c r="G207" s="206"/>
      <c r="H207" s="136"/>
      <c r="I207" s="190"/>
    </row>
    <row r="208" spans="1:10" ht="15.75" thickBot="1" x14ac:dyDescent="0.3">
      <c r="A208" s="5" t="s">
        <v>11</v>
      </c>
      <c r="B208" s="10"/>
      <c r="C208" s="10"/>
      <c r="D208" s="10"/>
      <c r="E208" s="10">
        <f t="shared" si="48"/>
        <v>0</v>
      </c>
      <c r="F208" s="11" t="e">
        <f t="shared" si="49"/>
        <v>#DIV/0!</v>
      </c>
      <c r="G208" s="207"/>
      <c r="H208" s="137"/>
      <c r="I208" s="191"/>
    </row>
    <row r="209" spans="1:9" ht="63.75" x14ac:dyDescent="0.25">
      <c r="A209" s="133"/>
      <c r="B209" s="135"/>
      <c r="C209" s="135"/>
      <c r="D209" s="135"/>
      <c r="E209" s="135"/>
      <c r="F209" s="135"/>
      <c r="G209" s="36" t="s">
        <v>74</v>
      </c>
      <c r="H209" s="60">
        <v>10</v>
      </c>
      <c r="I209" s="61">
        <v>90</v>
      </c>
    </row>
    <row r="210" spans="1:9" ht="114.75" x14ac:dyDescent="0.25">
      <c r="A210" s="138"/>
      <c r="B210" s="137"/>
      <c r="C210" s="137"/>
      <c r="D210" s="137"/>
      <c r="E210" s="137"/>
      <c r="F210" s="137"/>
      <c r="G210" s="36" t="s">
        <v>75</v>
      </c>
      <c r="H210" s="60"/>
      <c r="I210" s="61">
        <v>100</v>
      </c>
    </row>
    <row r="211" spans="1:9" ht="15.75" thickBot="1" x14ac:dyDescent="0.3">
      <c r="A211" s="22"/>
      <c r="B211" s="10"/>
      <c r="C211" s="10"/>
      <c r="D211" s="10"/>
      <c r="E211" s="10"/>
      <c r="F211" s="10"/>
      <c r="G211" s="204" t="s">
        <v>16</v>
      </c>
      <c r="H211" s="204"/>
      <c r="I211" s="83">
        <f>SUM(I209:I210)/2</f>
        <v>95</v>
      </c>
    </row>
    <row r="212" spans="1:9" ht="29.25" x14ac:dyDescent="0.25">
      <c r="A212" s="15" t="s">
        <v>38</v>
      </c>
      <c r="B212" s="16"/>
      <c r="C212" s="16"/>
      <c r="D212" s="16"/>
      <c r="E212" s="16"/>
      <c r="F212" s="16"/>
      <c r="G212" s="135"/>
      <c r="H212" s="135"/>
      <c r="I212" s="189"/>
    </row>
    <row r="213" spans="1:9" x14ac:dyDescent="0.25">
      <c r="A213" s="4" t="s">
        <v>10</v>
      </c>
      <c r="B213" s="1"/>
      <c r="C213" s="51">
        <f>'[1]исп.на 01.01.23'!D100</f>
        <v>6781100</v>
      </c>
      <c r="D213" s="51">
        <f>'[1]исп.на 01.01.23'!E100</f>
        <v>6672753.6500000004</v>
      </c>
      <c r="E213" s="1">
        <f>C213-D213</f>
        <v>108346.34999999963</v>
      </c>
      <c r="F213" s="79">
        <f>D213/C213*100</f>
        <v>98.402230464083999</v>
      </c>
      <c r="G213" s="136"/>
      <c r="H213" s="136"/>
      <c r="I213" s="190"/>
    </row>
    <row r="214" spans="1:9" x14ac:dyDescent="0.25">
      <c r="A214" s="4" t="s">
        <v>8</v>
      </c>
      <c r="B214" s="1"/>
      <c r="C214" s="51">
        <f>'[1]исп.на 01.01.23'!D101</f>
        <v>6781100</v>
      </c>
      <c r="D214" s="51">
        <f>'[1]исп.на 01.01.23'!E101</f>
        <v>6672753.6500000004</v>
      </c>
      <c r="E214" s="1">
        <f t="shared" ref="E214:E216" si="50">C214-D214</f>
        <v>108346.34999999963</v>
      </c>
      <c r="F214" s="79">
        <f t="shared" ref="F214:F216" si="51">D214/C214*100</f>
        <v>98.402230464083999</v>
      </c>
      <c r="G214" s="136"/>
      <c r="H214" s="136"/>
      <c r="I214" s="190"/>
    </row>
    <row r="215" spans="1:9" x14ac:dyDescent="0.25">
      <c r="A215" s="4" t="s">
        <v>9</v>
      </c>
      <c r="B215" s="1"/>
      <c r="C215" s="1"/>
      <c r="D215" s="1"/>
      <c r="E215" s="1">
        <f t="shared" si="50"/>
        <v>0</v>
      </c>
      <c r="F215" s="9" t="e">
        <f t="shared" si="51"/>
        <v>#DIV/0!</v>
      </c>
      <c r="G215" s="136"/>
      <c r="H215" s="136"/>
      <c r="I215" s="190"/>
    </row>
    <row r="216" spans="1:9" ht="15.75" thickBot="1" x14ac:dyDescent="0.3">
      <c r="A216" s="5" t="s">
        <v>11</v>
      </c>
      <c r="B216" s="10"/>
      <c r="C216" s="10"/>
      <c r="D216" s="10"/>
      <c r="E216" s="10">
        <f t="shared" si="50"/>
        <v>0</v>
      </c>
      <c r="F216" s="11" t="e">
        <f t="shared" si="51"/>
        <v>#DIV/0!</v>
      </c>
      <c r="G216" s="150"/>
      <c r="H216" s="150"/>
      <c r="I216" s="198"/>
    </row>
    <row r="217" spans="1:9" ht="86.25" x14ac:dyDescent="0.25">
      <c r="A217" s="274" t="s">
        <v>39</v>
      </c>
      <c r="B217" s="7"/>
      <c r="C217" s="7"/>
      <c r="D217" s="7"/>
      <c r="E217" s="7"/>
      <c r="F217" s="7"/>
      <c r="G217" s="157" t="s">
        <v>21</v>
      </c>
      <c r="H217" s="158"/>
      <c r="I217" s="192">
        <f>(I230+I237)/2</f>
        <v>94.333333333333343</v>
      </c>
    </row>
    <row r="218" spans="1:9" x14ac:dyDescent="0.25">
      <c r="A218" s="4" t="s">
        <v>10</v>
      </c>
      <c r="B218" s="1"/>
      <c r="C218" s="51">
        <f>'[1]исп.на 01.01.23'!D6</f>
        <v>7825013</v>
      </c>
      <c r="D218" s="51">
        <f>'[1]исп.на 01.01.23'!E6</f>
        <v>7816728.9900000002</v>
      </c>
      <c r="E218" s="1">
        <f>C218-D218</f>
        <v>8284.0099999997765</v>
      </c>
      <c r="F218" s="79">
        <f>D218/C218*100</f>
        <v>99.89413423338722</v>
      </c>
      <c r="G218" s="159"/>
      <c r="H218" s="160"/>
      <c r="I218" s="193"/>
    </row>
    <row r="219" spans="1:9" x14ac:dyDescent="0.25">
      <c r="A219" s="4" t="s">
        <v>8</v>
      </c>
      <c r="B219" s="1"/>
      <c r="C219" s="51">
        <f>'[1]исп.на 01.01.23'!D7</f>
        <v>7825013</v>
      </c>
      <c r="D219" s="51">
        <f>'[1]исп.на 01.01.23'!E7</f>
        <v>7816728.9900000002</v>
      </c>
      <c r="E219" s="1">
        <f t="shared" ref="E219:E221" si="52">C219-D219</f>
        <v>8284.0099999997765</v>
      </c>
      <c r="F219" s="79">
        <f t="shared" ref="F219:F221" si="53">D219/C219*100</f>
        <v>99.89413423338722</v>
      </c>
      <c r="G219" s="159"/>
      <c r="H219" s="160"/>
      <c r="I219" s="193"/>
    </row>
    <row r="220" spans="1:9" x14ac:dyDescent="0.25">
      <c r="A220" s="4" t="s">
        <v>9</v>
      </c>
      <c r="B220" s="1"/>
      <c r="C220" s="1"/>
      <c r="D220" s="1"/>
      <c r="E220" s="1">
        <f t="shared" si="52"/>
        <v>0</v>
      </c>
      <c r="F220" s="9" t="e">
        <f t="shared" si="53"/>
        <v>#DIV/0!</v>
      </c>
      <c r="G220" s="159"/>
      <c r="H220" s="160"/>
      <c r="I220" s="193"/>
    </row>
    <row r="221" spans="1:9" ht="15.75" thickBot="1" x14ac:dyDescent="0.3">
      <c r="A221" s="26" t="s">
        <v>11</v>
      </c>
      <c r="B221" s="23"/>
      <c r="C221" s="23"/>
      <c r="D221" s="23"/>
      <c r="E221" s="23">
        <f t="shared" si="52"/>
        <v>0</v>
      </c>
      <c r="F221" s="27" t="e">
        <f t="shared" si="53"/>
        <v>#DIV/0!</v>
      </c>
      <c r="G221" s="159"/>
      <c r="H221" s="160"/>
      <c r="I221" s="193"/>
    </row>
    <row r="222" spans="1:9" ht="166.5" customHeight="1" x14ac:dyDescent="0.25">
      <c r="A222" s="15" t="s">
        <v>40</v>
      </c>
      <c r="B222" s="16"/>
      <c r="C222" s="16"/>
      <c r="D222" s="16"/>
      <c r="E222" s="16"/>
      <c r="F222" s="16"/>
      <c r="G222" s="202"/>
      <c r="H222" s="202"/>
      <c r="I222" s="178"/>
    </row>
    <row r="223" spans="1:9" x14ac:dyDescent="0.25">
      <c r="A223" s="4" t="s">
        <v>10</v>
      </c>
      <c r="B223" s="1"/>
      <c r="C223" s="51">
        <f>'[1]исп.на 01.01.23'!D8</f>
        <v>3351700</v>
      </c>
      <c r="D223" s="51">
        <f>'[1]исп.на 01.01.23'!E8</f>
        <v>3346195.87</v>
      </c>
      <c r="E223" s="1">
        <f>C223-D223</f>
        <v>5504.1299999998882</v>
      </c>
      <c r="F223" s="79">
        <f>D223/C223*100</f>
        <v>99.83578094698214</v>
      </c>
      <c r="G223" s="199"/>
      <c r="H223" s="199"/>
      <c r="I223" s="179"/>
    </row>
    <row r="224" spans="1:9" x14ac:dyDescent="0.25">
      <c r="A224" s="4" t="s">
        <v>8</v>
      </c>
      <c r="B224" s="1"/>
      <c r="C224" s="51">
        <f>'[1]исп.на 01.01.23'!D9</f>
        <v>3351700</v>
      </c>
      <c r="D224" s="51">
        <f>'[1]исп.на 01.01.23'!E9</f>
        <v>3346195.87</v>
      </c>
      <c r="E224" s="1">
        <f t="shared" ref="E224:E226" si="54">C224-D224</f>
        <v>5504.1299999998882</v>
      </c>
      <c r="F224" s="79">
        <f t="shared" ref="F224:F226" si="55">D224/C224*100</f>
        <v>99.83578094698214</v>
      </c>
      <c r="G224" s="199"/>
      <c r="H224" s="199"/>
      <c r="I224" s="179"/>
    </row>
    <row r="225" spans="1:9" x14ac:dyDescent="0.25">
      <c r="A225" s="4" t="s">
        <v>9</v>
      </c>
      <c r="B225" s="1"/>
      <c r="C225" s="1"/>
      <c r="D225" s="1"/>
      <c r="E225" s="1">
        <f t="shared" si="54"/>
        <v>0</v>
      </c>
      <c r="F225" s="9" t="e">
        <f t="shared" si="55"/>
        <v>#DIV/0!</v>
      </c>
      <c r="G225" s="199"/>
      <c r="H225" s="199"/>
      <c r="I225" s="179"/>
    </row>
    <row r="226" spans="1:9" x14ac:dyDescent="0.25">
      <c r="A226" s="4" t="s">
        <v>11</v>
      </c>
      <c r="B226" s="1"/>
      <c r="C226" s="1"/>
      <c r="D226" s="1"/>
      <c r="E226" s="1">
        <f t="shared" si="54"/>
        <v>0</v>
      </c>
      <c r="F226" s="9" t="e">
        <f t="shared" si="55"/>
        <v>#DIV/0!</v>
      </c>
      <c r="G226" s="199"/>
      <c r="H226" s="199"/>
      <c r="I226" s="179"/>
    </row>
    <row r="227" spans="1:9" ht="120" x14ac:dyDescent="0.25">
      <c r="A227" s="200"/>
      <c r="B227" s="199"/>
      <c r="C227" s="199"/>
      <c r="D227" s="199"/>
      <c r="E227" s="199"/>
      <c r="F227" s="199"/>
      <c r="G227" s="68" t="s">
        <v>152</v>
      </c>
      <c r="H227" s="1"/>
      <c r="I227" s="61">
        <v>66</v>
      </c>
    </row>
    <row r="228" spans="1:9" ht="135" x14ac:dyDescent="0.25">
      <c r="A228" s="200"/>
      <c r="B228" s="199"/>
      <c r="C228" s="199"/>
      <c r="D228" s="199"/>
      <c r="E228" s="199"/>
      <c r="F228" s="199"/>
      <c r="G228" s="68" t="s">
        <v>153</v>
      </c>
      <c r="H228" s="1"/>
      <c r="I228" s="61">
        <v>100</v>
      </c>
    </row>
    <row r="229" spans="1:9" ht="120" x14ac:dyDescent="0.25">
      <c r="A229" s="200"/>
      <c r="B229" s="199"/>
      <c r="C229" s="199"/>
      <c r="D229" s="199"/>
      <c r="E229" s="199"/>
      <c r="F229" s="199"/>
      <c r="G229" s="68" t="s">
        <v>154</v>
      </c>
      <c r="H229" s="14"/>
      <c r="I229" s="72">
        <v>100</v>
      </c>
    </row>
    <row r="230" spans="1:9" ht="15.75" thickBot="1" x14ac:dyDescent="0.3">
      <c r="A230" s="31"/>
      <c r="B230" s="18"/>
      <c r="C230" s="18"/>
      <c r="D230" s="18"/>
      <c r="E230" s="18"/>
      <c r="F230" s="18"/>
      <c r="G230" s="203" t="s">
        <v>16</v>
      </c>
      <c r="H230" s="203"/>
      <c r="I230" s="86">
        <f>SUM(I227:I229)/3</f>
        <v>88.666666666666671</v>
      </c>
    </row>
    <row r="231" spans="1:9" ht="129" x14ac:dyDescent="0.25">
      <c r="A231" s="15" t="s">
        <v>43</v>
      </c>
      <c r="B231" s="16"/>
      <c r="C231" s="16"/>
      <c r="D231" s="16"/>
      <c r="E231" s="16"/>
      <c r="F231" s="16"/>
      <c r="G231" s="135"/>
      <c r="H231" s="135"/>
      <c r="I231" s="189"/>
    </row>
    <row r="232" spans="1:9" x14ac:dyDescent="0.25">
      <c r="A232" s="4" t="s">
        <v>10</v>
      </c>
      <c r="B232" s="1"/>
      <c r="C232" s="51">
        <f>'[1]исп.на 01.01.23'!D10</f>
        <v>2701000</v>
      </c>
      <c r="D232" s="51">
        <f>'[1]исп.на 01.01.23'!E10</f>
        <v>2701000</v>
      </c>
      <c r="E232" s="1">
        <f>C232-D232</f>
        <v>0</v>
      </c>
      <c r="F232" s="79">
        <f>D232/C232*100</f>
        <v>100</v>
      </c>
      <c r="G232" s="136"/>
      <c r="H232" s="136"/>
      <c r="I232" s="190"/>
    </row>
    <row r="233" spans="1:9" x14ac:dyDescent="0.25">
      <c r="A233" s="4" t="s">
        <v>8</v>
      </c>
      <c r="B233" s="1"/>
      <c r="C233" s="51">
        <f>'[1]исп.на 01.01.23'!D11</f>
        <v>2701000</v>
      </c>
      <c r="D233" s="51">
        <f>'[1]исп.на 01.01.23'!E11</f>
        <v>2701000</v>
      </c>
      <c r="E233" s="1">
        <f t="shared" ref="E233:E235" si="56">C233-D233</f>
        <v>0</v>
      </c>
      <c r="F233" s="79">
        <f t="shared" ref="F233:F235" si="57">D233/C233*100</f>
        <v>100</v>
      </c>
      <c r="G233" s="136"/>
      <c r="H233" s="136"/>
      <c r="I233" s="190"/>
    </row>
    <row r="234" spans="1:9" x14ac:dyDescent="0.25">
      <c r="A234" s="4" t="s">
        <v>9</v>
      </c>
      <c r="B234" s="1"/>
      <c r="C234" s="1"/>
      <c r="D234" s="1"/>
      <c r="E234" s="1">
        <f t="shared" si="56"/>
        <v>0</v>
      </c>
      <c r="F234" s="9" t="e">
        <f t="shared" si="57"/>
        <v>#DIV/0!</v>
      </c>
      <c r="G234" s="136"/>
      <c r="H234" s="136"/>
      <c r="I234" s="190"/>
    </row>
    <row r="235" spans="1:9" x14ac:dyDescent="0.25">
      <c r="A235" s="4" t="s">
        <v>11</v>
      </c>
      <c r="B235" s="1"/>
      <c r="C235" s="1"/>
      <c r="D235" s="1"/>
      <c r="E235" s="1">
        <f t="shared" si="56"/>
        <v>0</v>
      </c>
      <c r="F235" s="9" t="e">
        <f t="shared" si="57"/>
        <v>#DIV/0!</v>
      </c>
      <c r="G235" s="137"/>
      <c r="H235" s="137"/>
      <c r="I235" s="191"/>
    </row>
    <row r="236" spans="1:9" ht="105" x14ac:dyDescent="0.25">
      <c r="A236" s="17"/>
      <c r="B236" s="1"/>
      <c r="C236" s="1"/>
      <c r="D236" s="1"/>
      <c r="E236" s="1"/>
      <c r="F236" s="1"/>
      <c r="G236" s="68" t="s">
        <v>155</v>
      </c>
      <c r="H236" s="1"/>
      <c r="I236" s="61">
        <v>100</v>
      </c>
    </row>
    <row r="237" spans="1:9" ht="15.75" thickBot="1" x14ac:dyDescent="0.3">
      <c r="A237" s="22"/>
      <c r="B237" s="10"/>
      <c r="C237" s="10"/>
      <c r="D237" s="10"/>
      <c r="E237" s="10"/>
      <c r="F237" s="10"/>
      <c r="G237" s="163" t="s">
        <v>16</v>
      </c>
      <c r="H237" s="201"/>
      <c r="I237" s="83">
        <f>I236</f>
        <v>100</v>
      </c>
    </row>
    <row r="238" spans="1:9" ht="29.25" x14ac:dyDescent="0.25">
      <c r="A238" s="15" t="s">
        <v>44</v>
      </c>
      <c r="B238" s="16"/>
      <c r="C238" s="16"/>
      <c r="D238" s="16"/>
      <c r="E238" s="16"/>
      <c r="F238" s="16"/>
      <c r="G238" s="135"/>
      <c r="H238" s="135"/>
      <c r="I238" s="189"/>
    </row>
    <row r="239" spans="1:9" x14ac:dyDescent="0.25">
      <c r="A239" s="4" t="s">
        <v>10</v>
      </c>
      <c r="B239" s="1"/>
      <c r="C239" s="51">
        <f>'[1]исп.на 01.01.23'!D12</f>
        <v>1772313</v>
      </c>
      <c r="D239" s="51">
        <f>'[1]исп.на 01.01.23'!E12</f>
        <v>1769533.12</v>
      </c>
      <c r="E239" s="1">
        <f>C239-D239</f>
        <v>2779.8799999998882</v>
      </c>
      <c r="F239" s="79">
        <f>D239/C239*100</f>
        <v>99.843149601678718</v>
      </c>
      <c r="G239" s="136"/>
      <c r="H239" s="136"/>
      <c r="I239" s="190"/>
    </row>
    <row r="240" spans="1:9" x14ac:dyDescent="0.25">
      <c r="A240" s="4" t="s">
        <v>8</v>
      </c>
      <c r="B240" s="1"/>
      <c r="C240" s="51">
        <f>'[1]исп.на 01.01.23'!D13</f>
        <v>1772313</v>
      </c>
      <c r="D240" s="51">
        <f>'[1]исп.на 01.01.23'!E13</f>
        <v>1769533.12</v>
      </c>
      <c r="E240" s="1">
        <f t="shared" ref="E240:E242" si="58">C240-D240</f>
        <v>2779.8799999998882</v>
      </c>
      <c r="F240" s="79">
        <f t="shared" ref="F240:F242" si="59">D240/C240*100</f>
        <v>99.843149601678718</v>
      </c>
      <c r="G240" s="136"/>
      <c r="H240" s="136"/>
      <c r="I240" s="190"/>
    </row>
    <row r="241" spans="1:9" x14ac:dyDescent="0.25">
      <c r="A241" s="4" t="s">
        <v>9</v>
      </c>
      <c r="B241" s="1"/>
      <c r="C241" s="1"/>
      <c r="D241" s="1"/>
      <c r="E241" s="1">
        <f t="shared" si="58"/>
        <v>0</v>
      </c>
      <c r="F241" s="9" t="e">
        <f t="shared" si="59"/>
        <v>#DIV/0!</v>
      </c>
      <c r="G241" s="136"/>
      <c r="H241" s="136"/>
      <c r="I241" s="190"/>
    </row>
    <row r="242" spans="1:9" ht="15.75" thickBot="1" x14ac:dyDescent="0.3">
      <c r="A242" s="5" t="s">
        <v>11</v>
      </c>
      <c r="B242" s="10"/>
      <c r="C242" s="10"/>
      <c r="D242" s="10"/>
      <c r="E242" s="10">
        <f t="shared" si="58"/>
        <v>0</v>
      </c>
      <c r="F242" s="11" t="e">
        <f t="shared" si="59"/>
        <v>#DIV/0!</v>
      </c>
      <c r="G242" s="150"/>
      <c r="H242" s="150"/>
      <c r="I242" s="198"/>
    </row>
    <row r="243" spans="1:9" ht="280.5" x14ac:dyDescent="0.25">
      <c r="A243" s="275" t="s">
        <v>146</v>
      </c>
      <c r="B243" s="16"/>
      <c r="C243" s="16"/>
      <c r="D243" s="16"/>
      <c r="E243" s="16"/>
      <c r="F243" s="16"/>
      <c r="G243" s="157" t="s">
        <v>21</v>
      </c>
      <c r="H243" s="170"/>
      <c r="I243" s="175">
        <f>(I256+I266+I273)/3</f>
        <v>93.666666666666671</v>
      </c>
    </row>
    <row r="244" spans="1:9" x14ac:dyDescent="0.25">
      <c r="A244" s="4" t="s">
        <v>10</v>
      </c>
      <c r="B244" s="1"/>
      <c r="C244" s="51">
        <v>10387477</v>
      </c>
      <c r="D244" s="51">
        <v>10141726.73</v>
      </c>
      <c r="E244" s="1">
        <f>C244-D244</f>
        <v>245750.26999999955</v>
      </c>
      <c r="F244" s="79">
        <f>D244/C244*100</f>
        <v>97.634167854234491</v>
      </c>
      <c r="G244" s="171"/>
      <c r="H244" s="172"/>
      <c r="I244" s="176"/>
    </row>
    <row r="245" spans="1:9" x14ac:dyDescent="0.25">
      <c r="A245" s="4" t="s">
        <v>8</v>
      </c>
      <c r="B245" s="1"/>
      <c r="C245" s="1">
        <v>10387477</v>
      </c>
      <c r="D245" s="1">
        <v>10141726.73</v>
      </c>
      <c r="E245" s="1">
        <f>C245-D245</f>
        <v>245750.26999999955</v>
      </c>
      <c r="F245" s="79">
        <f t="shared" ref="F245:F247" si="60">D245/C245*100</f>
        <v>97.634167854234491</v>
      </c>
      <c r="G245" s="171"/>
      <c r="H245" s="172"/>
      <c r="I245" s="176"/>
    </row>
    <row r="246" spans="1:9" x14ac:dyDescent="0.25">
      <c r="A246" s="4" t="s">
        <v>9</v>
      </c>
      <c r="B246" s="1"/>
      <c r="C246" s="1">
        <v>0</v>
      </c>
      <c r="D246" s="1">
        <v>0</v>
      </c>
      <c r="E246" s="1">
        <f t="shared" ref="E246:E247" si="61">C246-D246</f>
        <v>0</v>
      </c>
      <c r="F246" s="9" t="e">
        <f t="shared" si="60"/>
        <v>#DIV/0!</v>
      </c>
      <c r="G246" s="171"/>
      <c r="H246" s="172"/>
      <c r="I246" s="176"/>
    </row>
    <row r="247" spans="1:9" ht="15.75" thickBot="1" x14ac:dyDescent="0.3">
      <c r="A247" s="5" t="s">
        <v>11</v>
      </c>
      <c r="B247" s="10"/>
      <c r="C247" s="10">
        <v>0</v>
      </c>
      <c r="D247" s="10"/>
      <c r="E247" s="10">
        <f t="shared" si="61"/>
        <v>0</v>
      </c>
      <c r="F247" s="11" t="e">
        <f t="shared" si="60"/>
        <v>#DIV/0!</v>
      </c>
      <c r="G247" s="173"/>
      <c r="H247" s="174"/>
      <c r="I247" s="177"/>
    </row>
    <row r="248" spans="1:9" ht="129" x14ac:dyDescent="0.25">
      <c r="A248" s="15" t="s">
        <v>62</v>
      </c>
      <c r="B248" s="16"/>
      <c r="C248" s="16"/>
      <c r="D248" s="16"/>
      <c r="E248" s="16"/>
      <c r="F248" s="16"/>
      <c r="G248" s="157"/>
      <c r="H248" s="170"/>
      <c r="I248" s="182"/>
    </row>
    <row r="249" spans="1:9" x14ac:dyDescent="0.25">
      <c r="A249" s="4" t="s">
        <v>10</v>
      </c>
      <c r="B249" s="1"/>
      <c r="C249" s="51">
        <f>'[1]исп.на 01.01.23'!D105</f>
        <v>802000</v>
      </c>
      <c r="D249" s="51">
        <f>'[1]исп.на 01.01.23'!E105</f>
        <v>757830.02</v>
      </c>
      <c r="E249" s="1">
        <f>C249-D249</f>
        <v>44169.979999999981</v>
      </c>
      <c r="F249" s="80">
        <f>D249/C249*100</f>
        <v>94.492521197007477</v>
      </c>
      <c r="G249" s="171"/>
      <c r="H249" s="172"/>
      <c r="I249" s="183"/>
    </row>
    <row r="250" spans="1:9" x14ac:dyDescent="0.25">
      <c r="A250" s="4" t="s">
        <v>8</v>
      </c>
      <c r="B250" s="1"/>
      <c r="C250" s="51">
        <f>'[1]исп.на 01.01.23'!D106</f>
        <v>802000</v>
      </c>
      <c r="D250" s="51">
        <f>'[1]исп.на 01.01.23'!E106</f>
        <v>757830.02</v>
      </c>
      <c r="E250" s="1">
        <f t="shared" ref="E250:E252" si="62">C250-D250</f>
        <v>44169.979999999981</v>
      </c>
      <c r="F250" s="80">
        <f t="shared" ref="F250:F252" si="63">D250/C250*100</f>
        <v>94.492521197007477</v>
      </c>
      <c r="G250" s="171"/>
      <c r="H250" s="172"/>
      <c r="I250" s="183"/>
    </row>
    <row r="251" spans="1:9" x14ac:dyDescent="0.25">
      <c r="A251" s="4" t="s">
        <v>9</v>
      </c>
      <c r="B251" s="1"/>
      <c r="C251" s="1"/>
      <c r="D251" s="1"/>
      <c r="E251" s="1">
        <f t="shared" si="62"/>
        <v>0</v>
      </c>
      <c r="F251" s="9" t="e">
        <f t="shared" si="63"/>
        <v>#DIV/0!</v>
      </c>
      <c r="G251" s="171"/>
      <c r="H251" s="172"/>
      <c r="I251" s="183"/>
    </row>
    <row r="252" spans="1:9" ht="15.75" thickBot="1" x14ac:dyDescent="0.3">
      <c r="A252" s="5" t="s">
        <v>11</v>
      </c>
      <c r="B252" s="10"/>
      <c r="C252" s="10"/>
      <c r="D252" s="10"/>
      <c r="E252" s="10">
        <f t="shared" si="62"/>
        <v>0</v>
      </c>
      <c r="F252" s="11" t="e">
        <f t="shared" si="63"/>
        <v>#DIV/0!</v>
      </c>
      <c r="G252" s="173"/>
      <c r="H252" s="174"/>
      <c r="I252" s="184"/>
    </row>
    <row r="253" spans="1:9" ht="135.75" thickBot="1" x14ac:dyDescent="0.3">
      <c r="A253" s="133"/>
      <c r="B253" s="135"/>
      <c r="C253" s="135"/>
      <c r="D253" s="135"/>
      <c r="E253" s="135"/>
      <c r="F253" s="135"/>
      <c r="G253" s="81" t="s">
        <v>158</v>
      </c>
      <c r="H253" s="1"/>
      <c r="I253" s="61">
        <v>100</v>
      </c>
    </row>
    <row r="254" spans="1:9" ht="85.5" customHeight="1" thickBot="1" x14ac:dyDescent="0.3">
      <c r="A254" s="134"/>
      <c r="B254" s="136"/>
      <c r="C254" s="136"/>
      <c r="D254" s="136"/>
      <c r="E254" s="136"/>
      <c r="F254" s="136"/>
      <c r="G254" s="82" t="s">
        <v>159</v>
      </c>
      <c r="H254" s="1"/>
      <c r="I254" s="61">
        <v>100</v>
      </c>
    </row>
    <row r="255" spans="1:9" ht="75.75" thickBot="1" x14ac:dyDescent="0.3">
      <c r="A255" s="134"/>
      <c r="B255" s="136"/>
      <c r="C255" s="136"/>
      <c r="D255" s="136"/>
      <c r="E255" s="136"/>
      <c r="F255" s="136"/>
      <c r="G255" s="82" t="s">
        <v>160</v>
      </c>
      <c r="H255" s="1"/>
      <c r="I255" s="61">
        <v>43</v>
      </c>
    </row>
    <row r="256" spans="1:9" ht="15.75" thickBot="1" x14ac:dyDescent="0.3">
      <c r="A256" s="138"/>
      <c r="B256" s="137"/>
      <c r="C256" s="137"/>
      <c r="D256" s="137"/>
      <c r="E256" s="137"/>
      <c r="F256" s="137"/>
      <c r="G256" s="194" t="s">
        <v>147</v>
      </c>
      <c r="H256" s="195"/>
      <c r="I256" s="85">
        <f>SUM(I253:I255)/3</f>
        <v>81</v>
      </c>
    </row>
    <row r="257" spans="1:9" ht="57.75" x14ac:dyDescent="0.25">
      <c r="A257" s="15" t="s">
        <v>63</v>
      </c>
      <c r="B257" s="16"/>
      <c r="C257" s="16"/>
      <c r="D257" s="16"/>
      <c r="E257" s="16"/>
      <c r="F257" s="16"/>
      <c r="G257" s="157"/>
      <c r="H257" s="170"/>
      <c r="I257" s="182">
        <f>I274</f>
        <v>0</v>
      </c>
    </row>
    <row r="258" spans="1:9" x14ac:dyDescent="0.25">
      <c r="A258" s="4" t="s">
        <v>10</v>
      </c>
      <c r="B258" s="1"/>
      <c r="C258" s="51">
        <f>'[1]исп.на 01.01.23'!D107</f>
        <v>460000</v>
      </c>
      <c r="D258" s="51">
        <f>'[1]исп.на 01.01.23'!E107</f>
        <v>283000</v>
      </c>
      <c r="E258" s="1">
        <f>C258-D258</f>
        <v>177000</v>
      </c>
      <c r="F258" s="79">
        <f>D258/C258*100</f>
        <v>61.521739130434781</v>
      </c>
      <c r="G258" s="171"/>
      <c r="H258" s="172"/>
      <c r="I258" s="183"/>
    </row>
    <row r="259" spans="1:9" x14ac:dyDescent="0.25">
      <c r="A259" s="4" t="s">
        <v>8</v>
      </c>
      <c r="B259" s="1"/>
      <c r="C259" s="51">
        <f>'[1]исп.на 01.01.23'!D108</f>
        <v>460000</v>
      </c>
      <c r="D259" s="51">
        <f>'[1]исп.на 01.01.23'!E108</f>
        <v>283000</v>
      </c>
      <c r="E259" s="1">
        <f t="shared" ref="E259:E261" si="64">C259-D259</f>
        <v>177000</v>
      </c>
      <c r="F259" s="79">
        <f t="shared" ref="F259:F261" si="65">D259/C259*100</f>
        <v>61.521739130434781</v>
      </c>
      <c r="G259" s="171"/>
      <c r="H259" s="172"/>
      <c r="I259" s="183"/>
    </row>
    <row r="260" spans="1:9" x14ac:dyDescent="0.25">
      <c r="A260" s="4" t="s">
        <v>9</v>
      </c>
      <c r="B260" s="1"/>
      <c r="C260" s="1"/>
      <c r="D260" s="1"/>
      <c r="E260" s="1">
        <f t="shared" si="64"/>
        <v>0</v>
      </c>
      <c r="F260" s="9" t="e">
        <f t="shared" si="65"/>
        <v>#DIV/0!</v>
      </c>
      <c r="G260" s="171"/>
      <c r="H260" s="172"/>
      <c r="I260" s="183"/>
    </row>
    <row r="261" spans="1:9" ht="15.75" thickBot="1" x14ac:dyDescent="0.3">
      <c r="A261" s="5" t="s">
        <v>11</v>
      </c>
      <c r="B261" s="10"/>
      <c r="C261" s="10"/>
      <c r="D261" s="10"/>
      <c r="E261" s="10">
        <f t="shared" si="64"/>
        <v>0</v>
      </c>
      <c r="F261" s="11" t="e">
        <f t="shared" si="65"/>
        <v>#DIV/0!</v>
      </c>
      <c r="G261" s="173"/>
      <c r="H261" s="174"/>
      <c r="I261" s="184"/>
    </row>
    <row r="262" spans="1:9" ht="120.75" thickBot="1" x14ac:dyDescent="0.3">
      <c r="A262" s="75"/>
      <c r="B262" s="73"/>
      <c r="C262" s="73"/>
      <c r="D262" s="73"/>
      <c r="E262" s="73"/>
      <c r="F262" s="76"/>
      <c r="G262" s="81" t="s">
        <v>161</v>
      </c>
      <c r="H262" s="1"/>
      <c r="I262" s="61">
        <v>100</v>
      </c>
    </row>
    <row r="263" spans="1:9" ht="120.75" thickBot="1" x14ac:dyDescent="0.3">
      <c r="A263" s="75"/>
      <c r="B263" s="73"/>
      <c r="C263" s="73"/>
      <c r="D263" s="73"/>
      <c r="E263" s="73"/>
      <c r="F263" s="76"/>
      <c r="G263" s="82" t="s">
        <v>162</v>
      </c>
      <c r="H263" s="1"/>
      <c r="I263" s="61">
        <v>100</v>
      </c>
    </row>
    <row r="264" spans="1:9" ht="120.75" thickBot="1" x14ac:dyDescent="0.3">
      <c r="A264" s="75"/>
      <c r="B264" s="73"/>
      <c r="C264" s="73"/>
      <c r="D264" s="73"/>
      <c r="E264" s="73"/>
      <c r="F264" s="76"/>
      <c r="G264" s="82" t="s">
        <v>163</v>
      </c>
      <c r="H264" s="1"/>
      <c r="I264" s="61">
        <v>100</v>
      </c>
    </row>
    <row r="265" spans="1:9" ht="105.75" thickBot="1" x14ac:dyDescent="0.3">
      <c r="A265" s="75"/>
      <c r="B265" s="73"/>
      <c r="C265" s="73"/>
      <c r="D265" s="73"/>
      <c r="E265" s="73"/>
      <c r="F265" s="76"/>
      <c r="G265" s="82" t="s">
        <v>164</v>
      </c>
      <c r="H265" s="1"/>
      <c r="I265" s="61">
        <v>100</v>
      </c>
    </row>
    <row r="266" spans="1:9" ht="15.75" thickBot="1" x14ac:dyDescent="0.3">
      <c r="A266" s="71"/>
      <c r="B266" s="70"/>
      <c r="C266" s="70"/>
      <c r="D266" s="70"/>
      <c r="E266" s="70"/>
      <c r="F266" s="70"/>
      <c r="G266" s="194" t="s">
        <v>147</v>
      </c>
      <c r="H266" s="195"/>
      <c r="I266" s="83">
        <f>SUM(I262:I265)/4</f>
        <v>100</v>
      </c>
    </row>
    <row r="267" spans="1:9" ht="143.25" x14ac:dyDescent="0.25">
      <c r="A267" s="15" t="s">
        <v>64</v>
      </c>
      <c r="B267" s="16"/>
      <c r="C267" s="16"/>
      <c r="D267" s="16"/>
      <c r="E267" s="16"/>
      <c r="F267" s="16"/>
      <c r="G267" s="157"/>
      <c r="H267" s="170"/>
      <c r="I267" s="182"/>
    </row>
    <row r="268" spans="1:9" x14ac:dyDescent="0.25">
      <c r="A268" s="4" t="s">
        <v>10</v>
      </c>
      <c r="B268" s="1"/>
      <c r="C268" s="51">
        <v>1835801</v>
      </c>
      <c r="D268" s="51">
        <v>1835801</v>
      </c>
      <c r="E268" s="1">
        <f>C268-D268</f>
        <v>0</v>
      </c>
      <c r="F268" s="79">
        <f>D268/C268*100</f>
        <v>100</v>
      </c>
      <c r="G268" s="171"/>
      <c r="H268" s="172"/>
      <c r="I268" s="183"/>
    </row>
    <row r="269" spans="1:9" x14ac:dyDescent="0.25">
      <c r="A269" s="4" t="s">
        <v>8</v>
      </c>
      <c r="B269" s="1"/>
      <c r="C269" s="51">
        <v>1835801</v>
      </c>
      <c r="D269" s="51">
        <v>1835801</v>
      </c>
      <c r="E269" s="1">
        <f t="shared" ref="E269:E271" si="66">C269-D269</f>
        <v>0</v>
      </c>
      <c r="F269" s="79">
        <f t="shared" ref="F269:F271" si="67">D269/C269*100</f>
        <v>100</v>
      </c>
      <c r="G269" s="171"/>
      <c r="H269" s="172"/>
      <c r="I269" s="183"/>
    </row>
    <row r="270" spans="1:9" x14ac:dyDescent="0.25">
      <c r="A270" s="4" t="s">
        <v>9</v>
      </c>
      <c r="B270" s="1"/>
      <c r="C270" s="1"/>
      <c r="D270" s="1"/>
      <c r="E270" s="1">
        <f t="shared" si="66"/>
        <v>0</v>
      </c>
      <c r="F270" s="9" t="e">
        <f t="shared" si="67"/>
        <v>#DIV/0!</v>
      </c>
      <c r="G270" s="171"/>
      <c r="H270" s="172"/>
      <c r="I270" s="183"/>
    </row>
    <row r="271" spans="1:9" ht="15.75" thickBot="1" x14ac:dyDescent="0.3">
      <c r="A271" s="5" t="s">
        <v>11</v>
      </c>
      <c r="B271" s="10"/>
      <c r="C271" s="10"/>
      <c r="D271" s="10"/>
      <c r="E271" s="10">
        <f t="shared" si="66"/>
        <v>0</v>
      </c>
      <c r="F271" s="11" t="e">
        <f t="shared" si="67"/>
        <v>#DIV/0!</v>
      </c>
      <c r="G271" s="173"/>
      <c r="H271" s="174"/>
      <c r="I271" s="184"/>
    </row>
    <row r="272" spans="1:9" ht="225.75" thickBot="1" x14ac:dyDescent="0.3">
      <c r="A272" s="75"/>
      <c r="B272" s="73"/>
      <c r="C272" s="73"/>
      <c r="D272" s="73"/>
      <c r="E272" s="73"/>
      <c r="F272" s="76"/>
      <c r="G272" s="81" t="s">
        <v>165</v>
      </c>
      <c r="H272" s="1"/>
      <c r="I272" s="61">
        <v>100</v>
      </c>
    </row>
    <row r="273" spans="1:9" ht="15.75" thickBot="1" x14ac:dyDescent="0.3">
      <c r="A273" s="71"/>
      <c r="B273" s="70"/>
      <c r="C273" s="70"/>
      <c r="D273" s="70"/>
      <c r="E273" s="70"/>
      <c r="F273" s="70"/>
      <c r="G273" s="196" t="s">
        <v>148</v>
      </c>
      <c r="H273" s="197"/>
      <c r="I273" s="93">
        <f>I272</f>
        <v>100</v>
      </c>
    </row>
    <row r="274" spans="1:9" ht="43.5" x14ac:dyDescent="0.25">
      <c r="A274" s="15" t="s">
        <v>65</v>
      </c>
      <c r="B274" s="16"/>
      <c r="C274" s="16"/>
      <c r="D274" s="16"/>
      <c r="E274" s="16"/>
      <c r="F274" s="16"/>
      <c r="G274" s="157"/>
      <c r="H274" s="170"/>
      <c r="I274" s="182"/>
    </row>
    <row r="275" spans="1:9" x14ac:dyDescent="0.25">
      <c r="A275" s="4" t="s">
        <v>10</v>
      </c>
      <c r="B275" s="1"/>
      <c r="C275" s="51">
        <f>'[1]исп.на 01.01.23'!D111</f>
        <v>7289676</v>
      </c>
      <c r="D275" s="51">
        <f>'[1]исп.на 01.01.23'!E111</f>
        <v>7265095.71</v>
      </c>
      <c r="E275" s="1">
        <f>C275-D275</f>
        <v>24580.290000000037</v>
      </c>
      <c r="F275" s="79">
        <f>D275/C275*100</f>
        <v>99.662806824336229</v>
      </c>
      <c r="G275" s="171"/>
      <c r="H275" s="172"/>
      <c r="I275" s="183"/>
    </row>
    <row r="276" spans="1:9" x14ac:dyDescent="0.25">
      <c r="A276" s="4" t="s">
        <v>8</v>
      </c>
      <c r="B276" s="1"/>
      <c r="C276" s="51">
        <f>'[1]исп.на 01.01.23'!D112</f>
        <v>7289676</v>
      </c>
      <c r="D276" s="51">
        <f>'[1]исп.на 01.01.23'!E112</f>
        <v>7265095.71</v>
      </c>
      <c r="E276" s="1">
        <f t="shared" ref="E276:E278" si="68">C276-D276</f>
        <v>24580.290000000037</v>
      </c>
      <c r="F276" s="79">
        <f t="shared" ref="F276:F278" si="69">D276/C276*100</f>
        <v>99.662806824336229</v>
      </c>
      <c r="G276" s="171"/>
      <c r="H276" s="172"/>
      <c r="I276" s="183"/>
    </row>
    <row r="277" spans="1:9" x14ac:dyDescent="0.25">
      <c r="A277" s="4" t="s">
        <v>9</v>
      </c>
      <c r="B277" s="1"/>
      <c r="C277" s="1"/>
      <c r="D277" s="1"/>
      <c r="E277" s="1">
        <f t="shared" si="68"/>
        <v>0</v>
      </c>
      <c r="F277" s="9" t="e">
        <f t="shared" si="69"/>
        <v>#DIV/0!</v>
      </c>
      <c r="G277" s="171"/>
      <c r="H277" s="172"/>
      <c r="I277" s="183"/>
    </row>
    <row r="278" spans="1:9" ht="15.75" thickBot="1" x14ac:dyDescent="0.3">
      <c r="A278" s="5" t="s">
        <v>11</v>
      </c>
      <c r="B278" s="10"/>
      <c r="C278" s="10"/>
      <c r="D278" s="10"/>
      <c r="E278" s="10">
        <f t="shared" si="68"/>
        <v>0</v>
      </c>
      <c r="F278" s="11" t="e">
        <f t="shared" si="69"/>
        <v>#DIV/0!</v>
      </c>
      <c r="G278" s="173"/>
      <c r="H278" s="174"/>
      <c r="I278" s="184"/>
    </row>
    <row r="279" spans="1:9" ht="66" x14ac:dyDescent="0.25">
      <c r="A279" s="273" t="s">
        <v>61</v>
      </c>
      <c r="B279" s="7"/>
      <c r="C279" s="7"/>
      <c r="D279" s="7"/>
      <c r="E279" s="7"/>
      <c r="F279" s="7"/>
      <c r="G279" s="157" t="s">
        <v>21</v>
      </c>
      <c r="H279" s="170"/>
      <c r="I279" s="192">
        <f>(I292+I301+I311+I321)/4</f>
        <v>176.29166666666669</v>
      </c>
    </row>
    <row r="280" spans="1:9" x14ac:dyDescent="0.25">
      <c r="A280" s="4" t="s">
        <v>10</v>
      </c>
      <c r="B280" s="1"/>
      <c r="C280" s="51">
        <f>'[1]исп.на 01.01.23'!D117</f>
        <v>130000</v>
      </c>
      <c r="D280" s="51">
        <f>'[1]исп.на 01.01.23'!E117</f>
        <v>130000</v>
      </c>
      <c r="E280" s="1">
        <f>C280-D280</f>
        <v>0</v>
      </c>
      <c r="F280" s="79">
        <f>D280/C280*100</f>
        <v>100</v>
      </c>
      <c r="G280" s="171"/>
      <c r="H280" s="172"/>
      <c r="I280" s="193"/>
    </row>
    <row r="281" spans="1:9" x14ac:dyDescent="0.25">
      <c r="A281" s="4" t="s">
        <v>8</v>
      </c>
      <c r="B281" s="1"/>
      <c r="C281" s="51">
        <f t="shared" ref="C281:D281" si="70">C280</f>
        <v>130000</v>
      </c>
      <c r="D281" s="51">
        <f t="shared" si="70"/>
        <v>130000</v>
      </c>
      <c r="E281" s="1">
        <f t="shared" ref="E281:E283" si="71">C281-D281</f>
        <v>0</v>
      </c>
      <c r="F281" s="79">
        <f t="shared" ref="F281:F283" si="72">D281/C281*100</f>
        <v>100</v>
      </c>
      <c r="G281" s="171"/>
      <c r="H281" s="172"/>
      <c r="I281" s="193"/>
    </row>
    <row r="282" spans="1:9" x14ac:dyDescent="0.25">
      <c r="A282" s="4" t="s">
        <v>9</v>
      </c>
      <c r="B282" s="1"/>
      <c r="C282" s="1"/>
      <c r="D282" s="1"/>
      <c r="E282" s="1">
        <f t="shared" si="71"/>
        <v>0</v>
      </c>
      <c r="F282" s="9" t="e">
        <f t="shared" si="72"/>
        <v>#DIV/0!</v>
      </c>
      <c r="G282" s="171"/>
      <c r="H282" s="172"/>
      <c r="I282" s="193"/>
    </row>
    <row r="283" spans="1:9" ht="15.75" thickBot="1" x14ac:dyDescent="0.3">
      <c r="A283" s="26" t="s">
        <v>11</v>
      </c>
      <c r="B283" s="23"/>
      <c r="C283" s="23"/>
      <c r="D283" s="23"/>
      <c r="E283" s="23">
        <f t="shared" si="71"/>
        <v>0</v>
      </c>
      <c r="F283" s="27" t="e">
        <f t="shared" si="72"/>
        <v>#DIV/0!</v>
      </c>
      <c r="G283" s="171"/>
      <c r="H283" s="172"/>
      <c r="I283" s="193"/>
    </row>
    <row r="284" spans="1:9" ht="129" x14ac:dyDescent="0.25">
      <c r="A284" s="15" t="s">
        <v>45</v>
      </c>
      <c r="B284" s="16"/>
      <c r="C284" s="16"/>
      <c r="D284" s="16"/>
      <c r="E284" s="16"/>
      <c r="F284" s="16"/>
      <c r="G284" s="135"/>
      <c r="H284" s="135"/>
      <c r="I284" s="189"/>
    </row>
    <row r="285" spans="1:9" x14ac:dyDescent="0.25">
      <c r="A285" s="4" t="s">
        <v>10</v>
      </c>
      <c r="B285" s="1"/>
      <c r="C285" s="51">
        <f>'[1]исп.на 01.01.23'!D118</f>
        <v>35000</v>
      </c>
      <c r="D285" s="51">
        <f>'[1]исп.на 01.01.23'!E118</f>
        <v>35000</v>
      </c>
      <c r="E285" s="1">
        <f>C285-D285</f>
        <v>0</v>
      </c>
      <c r="F285" s="79">
        <f>D285/C285*100</f>
        <v>100</v>
      </c>
      <c r="G285" s="136"/>
      <c r="H285" s="136"/>
      <c r="I285" s="190"/>
    </row>
    <row r="286" spans="1:9" x14ac:dyDescent="0.25">
      <c r="A286" s="4" t="s">
        <v>8</v>
      </c>
      <c r="B286" s="1"/>
      <c r="C286" s="51">
        <f>'[1]исп.на 01.01.23'!D119</f>
        <v>35000</v>
      </c>
      <c r="D286" s="51">
        <f>'[1]исп.на 01.01.23'!E119</f>
        <v>35000</v>
      </c>
      <c r="E286" s="1">
        <f t="shared" ref="E286:E288" si="73">C286-D286</f>
        <v>0</v>
      </c>
      <c r="F286" s="79">
        <f t="shared" ref="F286:F288" si="74">D286/C286*100</f>
        <v>100</v>
      </c>
      <c r="G286" s="136"/>
      <c r="H286" s="136"/>
      <c r="I286" s="190"/>
    </row>
    <row r="287" spans="1:9" x14ac:dyDescent="0.25">
      <c r="A287" s="4" t="s">
        <v>9</v>
      </c>
      <c r="B287" s="1"/>
      <c r="C287" s="1"/>
      <c r="D287" s="1"/>
      <c r="E287" s="1">
        <f t="shared" si="73"/>
        <v>0</v>
      </c>
      <c r="F287" s="9" t="e">
        <f t="shared" si="74"/>
        <v>#DIV/0!</v>
      </c>
      <c r="G287" s="136"/>
      <c r="H287" s="136"/>
      <c r="I287" s="190"/>
    </row>
    <row r="288" spans="1:9" ht="15.75" thickBot="1" x14ac:dyDescent="0.3">
      <c r="A288" s="5" t="s">
        <v>11</v>
      </c>
      <c r="B288" s="10"/>
      <c r="C288" s="10"/>
      <c r="D288" s="10"/>
      <c r="E288" s="10">
        <f t="shared" si="73"/>
        <v>0</v>
      </c>
      <c r="F288" s="11" t="e">
        <f t="shared" si="74"/>
        <v>#DIV/0!</v>
      </c>
      <c r="G288" s="137"/>
      <c r="H288" s="137"/>
      <c r="I288" s="191"/>
    </row>
    <row r="289" spans="1:9" ht="120" x14ac:dyDescent="0.25">
      <c r="A289" s="133"/>
      <c r="B289" s="135"/>
      <c r="C289" s="135"/>
      <c r="D289" s="135"/>
      <c r="E289" s="135"/>
      <c r="F289" s="135"/>
      <c r="G289" s="1" t="s">
        <v>110</v>
      </c>
      <c r="H289" s="1"/>
      <c r="I289" s="61">
        <v>100</v>
      </c>
    </row>
    <row r="290" spans="1:9" ht="135" x14ac:dyDescent="0.25">
      <c r="A290" s="134"/>
      <c r="B290" s="136"/>
      <c r="C290" s="136"/>
      <c r="D290" s="136"/>
      <c r="E290" s="136"/>
      <c r="F290" s="136"/>
      <c r="G290" s="1" t="s">
        <v>111</v>
      </c>
      <c r="H290" s="1"/>
      <c r="I290" s="61">
        <v>100</v>
      </c>
    </row>
    <row r="291" spans="1:9" ht="105" x14ac:dyDescent="0.25">
      <c r="A291" s="138"/>
      <c r="B291" s="137"/>
      <c r="C291" s="137"/>
      <c r="D291" s="137"/>
      <c r="E291" s="137"/>
      <c r="F291" s="137"/>
      <c r="G291" s="1" t="s">
        <v>112</v>
      </c>
      <c r="H291" s="1"/>
      <c r="I291" s="61">
        <v>100</v>
      </c>
    </row>
    <row r="292" spans="1:9" ht="15.75" thickBot="1" x14ac:dyDescent="0.3">
      <c r="A292" s="22"/>
      <c r="B292" s="10"/>
      <c r="C292" s="10"/>
      <c r="D292" s="10"/>
      <c r="E292" s="10"/>
      <c r="F292" s="10"/>
      <c r="G292" s="163" t="s">
        <v>16</v>
      </c>
      <c r="H292" s="164"/>
      <c r="I292" s="83">
        <f>SUM(I289:I291)/3</f>
        <v>100</v>
      </c>
    </row>
    <row r="293" spans="1:9" ht="114.75" x14ac:dyDescent="0.25">
      <c r="A293" s="15" t="s">
        <v>46</v>
      </c>
      <c r="B293" s="16"/>
      <c r="C293" s="16"/>
      <c r="D293" s="16"/>
      <c r="E293" s="16"/>
      <c r="F293" s="16"/>
      <c r="G293" s="135"/>
      <c r="H293" s="135"/>
      <c r="I293" s="189"/>
    </row>
    <row r="294" spans="1:9" x14ac:dyDescent="0.25">
      <c r="A294" s="4" t="s">
        <v>10</v>
      </c>
      <c r="B294" s="1"/>
      <c r="C294" s="51">
        <f>'[1]исп.на 01.01.23'!D120</f>
        <v>10000</v>
      </c>
      <c r="D294" s="51">
        <f>'[1]исп.на 01.01.23'!E120</f>
        <v>10000</v>
      </c>
      <c r="E294" s="1">
        <f>C294-D294</f>
        <v>0</v>
      </c>
      <c r="F294" s="79">
        <f>D294/C294*100</f>
        <v>100</v>
      </c>
      <c r="G294" s="136"/>
      <c r="H294" s="136"/>
      <c r="I294" s="190"/>
    </row>
    <row r="295" spans="1:9" x14ac:dyDescent="0.25">
      <c r="A295" s="4" t="s">
        <v>8</v>
      </c>
      <c r="B295" s="1"/>
      <c r="C295" s="51">
        <f>'[1]исп.на 01.01.23'!D121</f>
        <v>10000</v>
      </c>
      <c r="D295" s="51">
        <f>'[1]исп.на 01.01.23'!E121</f>
        <v>10000</v>
      </c>
      <c r="E295" s="1">
        <f t="shared" ref="E295:E297" si="75">C295-D295</f>
        <v>0</v>
      </c>
      <c r="F295" s="79">
        <f t="shared" ref="F295:F297" si="76">D295/C295*100</f>
        <v>100</v>
      </c>
      <c r="G295" s="136"/>
      <c r="H295" s="136"/>
      <c r="I295" s="190"/>
    </row>
    <row r="296" spans="1:9" x14ac:dyDescent="0.25">
      <c r="A296" s="4" t="s">
        <v>9</v>
      </c>
      <c r="B296" s="1"/>
      <c r="C296" s="1"/>
      <c r="D296" s="1"/>
      <c r="E296" s="1">
        <f t="shared" si="75"/>
        <v>0</v>
      </c>
      <c r="F296" s="9" t="e">
        <f t="shared" si="76"/>
        <v>#DIV/0!</v>
      </c>
      <c r="G296" s="136"/>
      <c r="H296" s="136"/>
      <c r="I296" s="190"/>
    </row>
    <row r="297" spans="1:9" ht="15.75" thickBot="1" x14ac:dyDescent="0.3">
      <c r="A297" s="5" t="s">
        <v>11</v>
      </c>
      <c r="B297" s="10"/>
      <c r="C297" s="10"/>
      <c r="D297" s="10"/>
      <c r="E297" s="10">
        <f t="shared" si="75"/>
        <v>0</v>
      </c>
      <c r="F297" s="11" t="e">
        <f t="shared" si="76"/>
        <v>#DIV/0!</v>
      </c>
      <c r="G297" s="137"/>
      <c r="H297" s="137"/>
      <c r="I297" s="191"/>
    </row>
    <row r="298" spans="1:9" ht="90" x14ac:dyDescent="0.25">
      <c r="A298" s="133"/>
      <c r="B298" s="135"/>
      <c r="C298" s="135"/>
      <c r="D298" s="135"/>
      <c r="E298" s="135"/>
      <c r="F298" s="135"/>
      <c r="G298" s="66" t="s">
        <v>207</v>
      </c>
      <c r="H298" s="66"/>
      <c r="I298" s="129">
        <v>171</v>
      </c>
    </row>
    <row r="299" spans="1:9" ht="105" x14ac:dyDescent="0.25">
      <c r="A299" s="134"/>
      <c r="B299" s="136"/>
      <c r="C299" s="136"/>
      <c r="D299" s="136"/>
      <c r="E299" s="136"/>
      <c r="F299" s="136"/>
      <c r="G299" s="66" t="s">
        <v>118</v>
      </c>
      <c r="H299" s="66"/>
      <c r="I299" s="129">
        <v>920</v>
      </c>
    </row>
    <row r="300" spans="1:9" ht="90" x14ac:dyDescent="0.25">
      <c r="A300" s="138"/>
      <c r="B300" s="137"/>
      <c r="C300" s="137"/>
      <c r="D300" s="137"/>
      <c r="E300" s="137"/>
      <c r="F300" s="137"/>
      <c r="G300" s="66" t="s">
        <v>113</v>
      </c>
      <c r="H300" s="66"/>
      <c r="I300" s="129">
        <v>0</v>
      </c>
    </row>
    <row r="301" spans="1:9" ht="15.75" thickBot="1" x14ac:dyDescent="0.3">
      <c r="A301" s="22"/>
      <c r="B301" s="10"/>
      <c r="C301" s="10"/>
      <c r="D301" s="10"/>
      <c r="E301" s="10"/>
      <c r="F301" s="10"/>
      <c r="G301" s="163" t="s">
        <v>16</v>
      </c>
      <c r="H301" s="164"/>
      <c r="I301" s="100">
        <f>SUM(I298:I300)/3</f>
        <v>363.66666666666669</v>
      </c>
    </row>
    <row r="302" spans="1:9" ht="114.75" x14ac:dyDescent="0.25">
      <c r="A302" s="15" t="s">
        <v>47</v>
      </c>
      <c r="B302" s="16"/>
      <c r="C302" s="16"/>
      <c r="D302" s="16"/>
      <c r="E302" s="16"/>
      <c r="F302" s="16"/>
      <c r="G302" s="135"/>
      <c r="H302" s="135"/>
      <c r="I302" s="189"/>
    </row>
    <row r="303" spans="1:9" x14ac:dyDescent="0.25">
      <c r="A303" s="4" t="s">
        <v>10</v>
      </c>
      <c r="B303" s="1"/>
      <c r="C303" s="51">
        <f>'[1]исп.на 01.01.23'!D122</f>
        <v>30000</v>
      </c>
      <c r="D303" s="51">
        <f>'[1]исп.на 01.01.23'!E122</f>
        <v>30000</v>
      </c>
      <c r="E303" s="1">
        <f>C303-D303</f>
        <v>0</v>
      </c>
      <c r="F303" s="79">
        <f>D303/C303*100</f>
        <v>100</v>
      </c>
      <c r="G303" s="136"/>
      <c r="H303" s="136"/>
      <c r="I303" s="190"/>
    </row>
    <row r="304" spans="1:9" x14ac:dyDescent="0.25">
      <c r="A304" s="4" t="s">
        <v>8</v>
      </c>
      <c r="B304" s="1"/>
      <c r="C304" s="51">
        <f>'[1]исп.на 01.01.23'!D123</f>
        <v>30000</v>
      </c>
      <c r="D304" s="51">
        <f>'[1]исп.на 01.01.23'!E123</f>
        <v>30000</v>
      </c>
      <c r="E304" s="1">
        <f t="shared" ref="E304:E306" si="77">C304-D304</f>
        <v>0</v>
      </c>
      <c r="F304" s="79">
        <f t="shared" ref="F304:F306" si="78">D304/C304*100</f>
        <v>100</v>
      </c>
      <c r="G304" s="136"/>
      <c r="H304" s="136"/>
      <c r="I304" s="190"/>
    </row>
    <row r="305" spans="1:9" x14ac:dyDescent="0.25">
      <c r="A305" s="4" t="s">
        <v>9</v>
      </c>
      <c r="B305" s="1"/>
      <c r="C305" s="1"/>
      <c r="D305" s="1"/>
      <c r="E305" s="1">
        <f t="shared" si="77"/>
        <v>0</v>
      </c>
      <c r="F305" s="9" t="e">
        <f t="shared" si="78"/>
        <v>#DIV/0!</v>
      </c>
      <c r="G305" s="136"/>
      <c r="H305" s="136"/>
      <c r="I305" s="190"/>
    </row>
    <row r="306" spans="1:9" ht="15.75" thickBot="1" x14ac:dyDescent="0.3">
      <c r="A306" s="5" t="s">
        <v>11</v>
      </c>
      <c r="B306" s="10"/>
      <c r="C306" s="10"/>
      <c r="D306" s="10"/>
      <c r="E306" s="10">
        <f t="shared" si="77"/>
        <v>0</v>
      </c>
      <c r="F306" s="11" t="e">
        <f t="shared" si="78"/>
        <v>#DIV/0!</v>
      </c>
      <c r="G306" s="137"/>
      <c r="H306" s="137"/>
      <c r="I306" s="191"/>
    </row>
    <row r="307" spans="1:9" ht="105" x14ac:dyDescent="0.25">
      <c r="A307" s="133"/>
      <c r="B307" s="135"/>
      <c r="C307" s="135"/>
      <c r="D307" s="135"/>
      <c r="E307" s="135"/>
      <c r="F307" s="135"/>
      <c r="G307" s="1" t="s">
        <v>117</v>
      </c>
      <c r="H307" s="1"/>
      <c r="I307" s="61">
        <v>366</v>
      </c>
    </row>
    <row r="308" spans="1:9" ht="90" x14ac:dyDescent="0.25">
      <c r="A308" s="134"/>
      <c r="B308" s="136"/>
      <c r="C308" s="136"/>
      <c r="D308" s="136"/>
      <c r="E308" s="136"/>
      <c r="F308" s="136"/>
      <c r="G308" s="118" t="s">
        <v>208</v>
      </c>
      <c r="H308" s="1"/>
      <c r="I308" s="61">
        <v>100</v>
      </c>
    </row>
    <row r="309" spans="1:9" ht="90" x14ac:dyDescent="0.25">
      <c r="A309" s="134"/>
      <c r="B309" s="136"/>
      <c r="C309" s="136"/>
      <c r="D309" s="136"/>
      <c r="E309" s="136"/>
      <c r="F309" s="136"/>
      <c r="G309" s="118" t="s">
        <v>209</v>
      </c>
      <c r="H309" s="1"/>
      <c r="I309" s="61">
        <v>50</v>
      </c>
    </row>
    <row r="310" spans="1:9" ht="105" x14ac:dyDescent="0.25">
      <c r="A310" s="138"/>
      <c r="B310" s="137"/>
      <c r="C310" s="137"/>
      <c r="D310" s="137"/>
      <c r="E310" s="137"/>
      <c r="F310" s="137"/>
      <c r="G310" s="124" t="s">
        <v>204</v>
      </c>
      <c r="H310" s="1"/>
      <c r="I310" s="61">
        <v>100</v>
      </c>
    </row>
    <row r="311" spans="1:9" ht="15.75" thickBot="1" x14ac:dyDescent="0.3">
      <c r="A311" s="33"/>
      <c r="B311" s="23"/>
      <c r="C311" s="23"/>
      <c r="D311" s="23"/>
      <c r="E311" s="23"/>
      <c r="F311" s="23"/>
      <c r="G311" s="185" t="s">
        <v>16</v>
      </c>
      <c r="H311" s="186"/>
      <c r="I311" s="128">
        <f>SUM(I307:I310)/4</f>
        <v>154</v>
      </c>
    </row>
    <row r="312" spans="1:9" ht="100.5" x14ac:dyDescent="0.25">
      <c r="A312" s="15" t="s">
        <v>48</v>
      </c>
      <c r="B312" s="16"/>
      <c r="C312" s="16"/>
      <c r="D312" s="16"/>
      <c r="E312" s="16"/>
      <c r="F312" s="16"/>
      <c r="G312" s="187"/>
      <c r="H312" s="187"/>
      <c r="I312" s="178"/>
    </row>
    <row r="313" spans="1:9" x14ac:dyDescent="0.25">
      <c r="A313" s="4" t="s">
        <v>10</v>
      </c>
      <c r="B313" s="1"/>
      <c r="C313" s="51">
        <f>'[1]исп.на 01.01.23'!D124</f>
        <v>55000</v>
      </c>
      <c r="D313" s="51">
        <f>'[1]исп.на 01.01.23'!E124</f>
        <v>55000</v>
      </c>
      <c r="E313" s="1">
        <f>C313-D313</f>
        <v>0</v>
      </c>
      <c r="F313" s="79">
        <f>D313/C313*100</f>
        <v>100</v>
      </c>
      <c r="G313" s="188"/>
      <c r="H313" s="188"/>
      <c r="I313" s="179"/>
    </row>
    <row r="314" spans="1:9" x14ac:dyDescent="0.25">
      <c r="A314" s="4" t="s">
        <v>8</v>
      </c>
      <c r="B314" s="1"/>
      <c r="C314" s="51">
        <f>'[1]исп.на 01.01.23'!D125</f>
        <v>55000</v>
      </c>
      <c r="D314" s="51">
        <f>'[1]исп.на 01.01.23'!E125</f>
        <v>55000</v>
      </c>
      <c r="E314" s="1">
        <f t="shared" ref="E314:E316" si="79">C314-D314</f>
        <v>0</v>
      </c>
      <c r="F314" s="79">
        <f t="shared" ref="F314:F316" si="80">D314/C314*100</f>
        <v>100</v>
      </c>
      <c r="G314" s="188"/>
      <c r="H314" s="188"/>
      <c r="I314" s="179"/>
    </row>
    <row r="315" spans="1:9" x14ac:dyDescent="0.25">
      <c r="A315" s="4" t="s">
        <v>9</v>
      </c>
      <c r="B315" s="1"/>
      <c r="C315" s="1"/>
      <c r="D315" s="1"/>
      <c r="E315" s="1">
        <f t="shared" si="79"/>
        <v>0</v>
      </c>
      <c r="F315" s="9" t="e">
        <f t="shared" si="80"/>
        <v>#DIV/0!</v>
      </c>
      <c r="G315" s="188"/>
      <c r="H315" s="188"/>
      <c r="I315" s="179"/>
    </row>
    <row r="316" spans="1:9" ht="15.75" thickBot="1" x14ac:dyDescent="0.3">
      <c r="A316" s="5" t="s">
        <v>11</v>
      </c>
      <c r="B316" s="10"/>
      <c r="C316" s="10"/>
      <c r="D316" s="10"/>
      <c r="E316" s="10">
        <f t="shared" si="79"/>
        <v>0</v>
      </c>
      <c r="F316" s="11" t="e">
        <f t="shared" si="80"/>
        <v>#DIV/0!</v>
      </c>
      <c r="G316" s="188"/>
      <c r="H316" s="188"/>
      <c r="I316" s="179"/>
    </row>
    <row r="317" spans="1:9" ht="90" x14ac:dyDescent="0.25">
      <c r="A317" s="133"/>
      <c r="B317" s="135"/>
      <c r="C317" s="135"/>
      <c r="D317" s="135"/>
      <c r="E317" s="135"/>
      <c r="F317" s="135"/>
      <c r="G317" s="1" t="s">
        <v>114</v>
      </c>
      <c r="H317" s="1"/>
      <c r="I317" s="61">
        <v>0</v>
      </c>
    </row>
    <row r="318" spans="1:9" ht="75" x14ac:dyDescent="0.25">
      <c r="A318" s="134"/>
      <c r="B318" s="136"/>
      <c r="C318" s="136"/>
      <c r="D318" s="136"/>
      <c r="E318" s="136"/>
      <c r="F318" s="136"/>
      <c r="G318" s="1" t="s">
        <v>115</v>
      </c>
      <c r="H318" s="1"/>
      <c r="I318" s="61">
        <v>0</v>
      </c>
    </row>
    <row r="319" spans="1:9" ht="120" x14ac:dyDescent="0.25">
      <c r="A319" s="134"/>
      <c r="B319" s="136"/>
      <c r="C319" s="136"/>
      <c r="D319" s="136"/>
      <c r="E319" s="136"/>
      <c r="F319" s="136"/>
      <c r="G319" s="1" t="s">
        <v>116</v>
      </c>
      <c r="H319" s="1"/>
      <c r="I319" s="61">
        <v>250</v>
      </c>
    </row>
    <row r="320" spans="1:9" ht="120" x14ac:dyDescent="0.25">
      <c r="A320" s="138"/>
      <c r="B320" s="137"/>
      <c r="C320" s="137"/>
      <c r="D320" s="137"/>
      <c r="E320" s="137"/>
      <c r="F320" s="137"/>
      <c r="G320" s="68" t="s">
        <v>205</v>
      </c>
      <c r="H320" s="1"/>
      <c r="I320" s="61">
        <v>100</v>
      </c>
    </row>
    <row r="321" spans="1:9" ht="15.75" thickBot="1" x14ac:dyDescent="0.3">
      <c r="A321" s="22"/>
      <c r="B321" s="10"/>
      <c r="C321" s="10"/>
      <c r="D321" s="10"/>
      <c r="E321" s="10"/>
      <c r="F321" s="10"/>
      <c r="G321" s="180" t="s">
        <v>16</v>
      </c>
      <c r="H321" s="181"/>
      <c r="I321" s="100">
        <f>SUM(I317:I320)/4</f>
        <v>87.5</v>
      </c>
    </row>
    <row r="322" spans="1:9" ht="100.5" x14ac:dyDescent="0.25">
      <c r="A322" s="272" t="s">
        <v>149</v>
      </c>
      <c r="B322" s="16"/>
      <c r="C322" s="16"/>
      <c r="D322" s="16"/>
      <c r="E322" s="16"/>
      <c r="F322" s="16"/>
      <c r="G322" s="157" t="s">
        <v>49</v>
      </c>
      <c r="H322" s="158"/>
      <c r="I322" s="175">
        <f>I333</f>
        <v>185</v>
      </c>
    </row>
    <row r="323" spans="1:9" x14ac:dyDescent="0.25">
      <c r="A323" s="4" t="s">
        <v>10</v>
      </c>
      <c r="B323" s="1"/>
      <c r="C323" s="51">
        <f>'[1]исп.на 01.01.23'!D113</f>
        <v>40750</v>
      </c>
      <c r="D323" s="51">
        <f>'[1]исп.на 01.01.23'!E113</f>
        <v>40750</v>
      </c>
      <c r="E323" s="1">
        <f>C323-D323</f>
        <v>0</v>
      </c>
      <c r="F323" s="79">
        <f>D323/C323*100</f>
        <v>100</v>
      </c>
      <c r="G323" s="159"/>
      <c r="H323" s="160"/>
      <c r="I323" s="176"/>
    </row>
    <row r="324" spans="1:9" x14ac:dyDescent="0.25">
      <c r="A324" s="4" t="s">
        <v>8</v>
      </c>
      <c r="B324" s="1"/>
      <c r="C324" s="51">
        <f>'[1]исп.на 01.01.23'!D114</f>
        <v>36000</v>
      </c>
      <c r="D324" s="51">
        <f>'[1]исп.на 01.01.23'!E114</f>
        <v>36000</v>
      </c>
      <c r="E324" s="1">
        <f t="shared" ref="E324:E326" si="81">C324-D324</f>
        <v>0</v>
      </c>
      <c r="F324" s="79">
        <f t="shared" ref="F324:F326" si="82">D324/C324*100</f>
        <v>100</v>
      </c>
      <c r="G324" s="159"/>
      <c r="H324" s="160"/>
      <c r="I324" s="176"/>
    </row>
    <row r="325" spans="1:9" x14ac:dyDescent="0.25">
      <c r="A325" s="4" t="s">
        <v>9</v>
      </c>
      <c r="B325" s="1"/>
      <c r="C325" s="1"/>
      <c r="D325" s="1"/>
      <c r="E325" s="1">
        <f t="shared" si="81"/>
        <v>0</v>
      </c>
      <c r="F325" s="9" t="e">
        <f t="shared" si="82"/>
        <v>#DIV/0!</v>
      </c>
      <c r="G325" s="159"/>
      <c r="H325" s="160"/>
      <c r="I325" s="176"/>
    </row>
    <row r="326" spans="1:9" ht="15.75" thickBot="1" x14ac:dyDescent="0.3">
      <c r="A326" s="5" t="s">
        <v>11</v>
      </c>
      <c r="B326" s="10"/>
      <c r="C326" s="10"/>
      <c r="D326" s="10"/>
      <c r="E326" s="10">
        <f t="shared" si="81"/>
        <v>0</v>
      </c>
      <c r="F326" s="11" t="e">
        <f t="shared" si="82"/>
        <v>#DIV/0!</v>
      </c>
      <c r="G326" s="161"/>
      <c r="H326" s="162"/>
      <c r="I326" s="177"/>
    </row>
    <row r="327" spans="1:9" ht="192" customHeight="1" x14ac:dyDescent="0.25">
      <c r="A327" s="133"/>
      <c r="B327" s="135"/>
      <c r="C327" s="135"/>
      <c r="D327" s="135"/>
      <c r="E327" s="135"/>
      <c r="F327" s="135"/>
      <c r="G327" s="94" t="s">
        <v>84</v>
      </c>
      <c r="H327" s="1"/>
      <c r="I327" s="61">
        <v>100</v>
      </c>
    </row>
    <row r="328" spans="1:9" ht="159" customHeight="1" x14ac:dyDescent="0.25">
      <c r="A328" s="134"/>
      <c r="B328" s="136"/>
      <c r="C328" s="136"/>
      <c r="D328" s="136"/>
      <c r="E328" s="136"/>
      <c r="F328" s="136"/>
      <c r="G328" s="95" t="s">
        <v>85</v>
      </c>
      <c r="H328" s="1"/>
      <c r="I328" s="61">
        <v>450</v>
      </c>
    </row>
    <row r="329" spans="1:9" ht="141.75" x14ac:dyDescent="0.25">
      <c r="A329" s="134"/>
      <c r="B329" s="136"/>
      <c r="C329" s="136"/>
      <c r="D329" s="136"/>
      <c r="E329" s="136"/>
      <c r="F329" s="136"/>
      <c r="G329" s="92" t="s">
        <v>86</v>
      </c>
      <c r="H329" s="1"/>
      <c r="I329" s="61">
        <v>100</v>
      </c>
    </row>
    <row r="330" spans="1:9" ht="157.5" x14ac:dyDescent="0.25">
      <c r="A330" s="134"/>
      <c r="B330" s="136"/>
      <c r="C330" s="136"/>
      <c r="D330" s="136"/>
      <c r="E330" s="136"/>
      <c r="F330" s="136"/>
      <c r="G330" s="96" t="s">
        <v>87</v>
      </c>
      <c r="H330" s="1"/>
      <c r="I330" s="61">
        <v>100</v>
      </c>
    </row>
    <row r="331" spans="1:9" ht="94.5" x14ac:dyDescent="0.25">
      <c r="A331" s="134"/>
      <c r="B331" s="136"/>
      <c r="C331" s="136"/>
      <c r="D331" s="136"/>
      <c r="E331" s="136"/>
      <c r="F331" s="136"/>
      <c r="G331" s="96" t="s">
        <v>88</v>
      </c>
      <c r="H331" s="1"/>
      <c r="I331" s="61">
        <v>100</v>
      </c>
    </row>
    <row r="332" spans="1:9" ht="94.5" x14ac:dyDescent="0.25">
      <c r="A332" s="134"/>
      <c r="B332" s="136"/>
      <c r="C332" s="136"/>
      <c r="D332" s="136"/>
      <c r="E332" s="136"/>
      <c r="F332" s="136"/>
      <c r="G332" s="96" t="s">
        <v>89</v>
      </c>
      <c r="H332" s="1"/>
      <c r="I332" s="61">
        <v>260</v>
      </c>
    </row>
    <row r="333" spans="1:9" ht="15.75" thickBot="1" x14ac:dyDescent="0.3">
      <c r="A333" s="22"/>
      <c r="B333" s="10"/>
      <c r="C333" s="10"/>
      <c r="D333" s="10"/>
      <c r="E333" s="10"/>
      <c r="F333" s="10"/>
      <c r="G333" s="180" t="s">
        <v>50</v>
      </c>
      <c r="H333" s="181"/>
      <c r="I333" s="83">
        <f>SUM(I327:I332)/6</f>
        <v>185</v>
      </c>
    </row>
    <row r="334" spans="1:9" ht="114.75" x14ac:dyDescent="0.25">
      <c r="A334" s="272" t="s">
        <v>150</v>
      </c>
      <c r="B334" s="21"/>
      <c r="C334" s="21"/>
      <c r="D334" s="21"/>
      <c r="E334" s="21"/>
      <c r="F334" s="21"/>
      <c r="G334" s="157" t="s">
        <v>51</v>
      </c>
      <c r="H334" s="170"/>
      <c r="I334" s="165">
        <f>I342</f>
        <v>100</v>
      </c>
    </row>
    <row r="335" spans="1:9" x14ac:dyDescent="0.25">
      <c r="A335" s="4" t="s">
        <v>10</v>
      </c>
      <c r="B335" s="1"/>
      <c r="C335" s="51">
        <f>'[1]исп.на 01.01.23'!D138</f>
        <v>4501253.25</v>
      </c>
      <c r="D335" s="51">
        <f>'[1]исп.на 01.01.23'!E138</f>
        <v>4460441.62</v>
      </c>
      <c r="E335" s="1">
        <f>C335-D335</f>
        <v>40811.629999999888</v>
      </c>
      <c r="F335" s="79">
        <f>D335/C335*100</f>
        <v>99.093327397208768</v>
      </c>
      <c r="G335" s="171"/>
      <c r="H335" s="172"/>
      <c r="I335" s="166"/>
    </row>
    <row r="336" spans="1:9" x14ac:dyDescent="0.25">
      <c r="A336" s="4" t="s">
        <v>8</v>
      </c>
      <c r="B336" s="1"/>
      <c r="C336" s="51">
        <f>'[1]исп.на 01.01.23'!D139</f>
        <v>135038</v>
      </c>
      <c r="D336" s="51">
        <f>'[1]исп.на 01.01.23'!E139</f>
        <v>133812.38</v>
      </c>
      <c r="E336" s="1">
        <f t="shared" ref="E336:E338" si="83">C336-D336</f>
        <v>1225.6199999999953</v>
      </c>
      <c r="F336" s="79">
        <f t="shared" ref="F336:F338" si="84">D336/C336*100</f>
        <v>99.09238880907597</v>
      </c>
      <c r="G336" s="171"/>
      <c r="H336" s="172"/>
      <c r="I336" s="166"/>
    </row>
    <row r="337" spans="1:9" x14ac:dyDescent="0.25">
      <c r="A337" s="4" t="s">
        <v>9</v>
      </c>
      <c r="B337" s="1"/>
      <c r="C337" s="51">
        <f>'[1]исп.на 01.01.23'!D140</f>
        <v>4366215.25</v>
      </c>
      <c r="D337" s="51">
        <f>'[1]исп.на 01.01.23'!E140</f>
        <v>4326629.24</v>
      </c>
      <c r="E337" s="1">
        <f t="shared" si="83"/>
        <v>39586.009999999776</v>
      </c>
      <c r="F337" s="79">
        <f t="shared" si="84"/>
        <v>99.093356425796912</v>
      </c>
      <c r="G337" s="171"/>
      <c r="H337" s="172"/>
      <c r="I337" s="166"/>
    </row>
    <row r="338" spans="1:9" ht="15.75" thickBot="1" x14ac:dyDescent="0.3">
      <c r="A338" s="5" t="s">
        <v>11</v>
      </c>
      <c r="B338" s="10"/>
      <c r="C338" s="10">
        <v>0</v>
      </c>
      <c r="D338" s="10">
        <v>0</v>
      </c>
      <c r="E338" s="10">
        <f t="shared" si="83"/>
        <v>0</v>
      </c>
      <c r="F338" s="11" t="e">
        <f t="shared" si="84"/>
        <v>#DIV/0!</v>
      </c>
      <c r="G338" s="173"/>
      <c r="H338" s="174"/>
      <c r="I338" s="167"/>
    </row>
    <row r="339" spans="1:9" ht="90" x14ac:dyDescent="0.25">
      <c r="A339" s="142"/>
      <c r="B339" s="139"/>
      <c r="C339" s="139"/>
      <c r="D339" s="139"/>
      <c r="E339" s="139"/>
      <c r="F339" s="139"/>
      <c r="G339" s="1" t="s">
        <v>98</v>
      </c>
      <c r="H339" s="14"/>
      <c r="I339" s="72">
        <v>100</v>
      </c>
    </row>
    <row r="340" spans="1:9" ht="90" x14ac:dyDescent="0.25">
      <c r="A340" s="143"/>
      <c r="B340" s="140"/>
      <c r="C340" s="140"/>
      <c r="D340" s="140"/>
      <c r="E340" s="140"/>
      <c r="F340" s="140"/>
      <c r="G340" s="1" t="s">
        <v>99</v>
      </c>
      <c r="H340" s="14"/>
      <c r="I340" s="72">
        <v>100</v>
      </c>
    </row>
    <row r="341" spans="1:9" ht="90" x14ac:dyDescent="0.25">
      <c r="A341" s="144"/>
      <c r="B341" s="141"/>
      <c r="C341" s="141"/>
      <c r="D341" s="141"/>
      <c r="E341" s="141"/>
      <c r="F341" s="141"/>
      <c r="G341" s="1" t="s">
        <v>100</v>
      </c>
      <c r="H341" s="14"/>
      <c r="I341" s="72">
        <v>100</v>
      </c>
    </row>
    <row r="342" spans="1:9" ht="15.75" thickBot="1" x14ac:dyDescent="0.3">
      <c r="A342" s="31"/>
      <c r="B342" s="18"/>
      <c r="C342" s="18"/>
      <c r="D342" s="18"/>
      <c r="E342" s="18"/>
      <c r="F342" s="18"/>
      <c r="G342" s="168" t="s">
        <v>51</v>
      </c>
      <c r="H342" s="169"/>
      <c r="I342" s="84">
        <f>SUM(I339:I341)/3</f>
        <v>100</v>
      </c>
    </row>
    <row r="343" spans="1:9" ht="114.75" x14ac:dyDescent="0.25">
      <c r="A343" s="272" t="s">
        <v>145</v>
      </c>
      <c r="B343" s="16"/>
      <c r="C343" s="16"/>
      <c r="D343" s="16"/>
      <c r="E343" s="16"/>
      <c r="F343" s="16"/>
      <c r="G343" s="157" t="s">
        <v>51</v>
      </c>
      <c r="H343" s="158"/>
      <c r="I343" s="154">
        <f>I353</f>
        <v>0</v>
      </c>
    </row>
    <row r="344" spans="1:9" ht="29.25" customHeight="1" x14ac:dyDescent="0.25">
      <c r="A344" s="4" t="s">
        <v>10</v>
      </c>
      <c r="B344" s="1"/>
      <c r="C344" s="51">
        <f>'[1]исп.на 01.01.23'!D102</f>
        <v>132400</v>
      </c>
      <c r="D344" s="51">
        <f>'[1]исп.на 01.01.23'!E102</f>
        <v>132400</v>
      </c>
      <c r="E344" s="1">
        <f>C344-D344</f>
        <v>0</v>
      </c>
      <c r="F344" s="79">
        <f>D344/C344*100</f>
        <v>100</v>
      </c>
      <c r="G344" s="159"/>
      <c r="H344" s="160"/>
      <c r="I344" s="155"/>
    </row>
    <row r="345" spans="1:9" x14ac:dyDescent="0.25">
      <c r="A345" s="4" t="s">
        <v>8</v>
      </c>
      <c r="B345" s="1"/>
      <c r="C345" s="51">
        <f>'[1]исп.на 01.01.23'!D103</f>
        <v>132400</v>
      </c>
      <c r="D345" s="51">
        <f>'[1]исп.на 01.01.23'!E103</f>
        <v>132400</v>
      </c>
      <c r="E345" s="1">
        <f t="shared" ref="E345:E347" si="85">C345-D345</f>
        <v>0</v>
      </c>
      <c r="F345" s="79">
        <f t="shared" ref="F345:F347" si="86">D345/C345*100</f>
        <v>100</v>
      </c>
      <c r="G345" s="159"/>
      <c r="H345" s="160"/>
      <c r="I345" s="155"/>
    </row>
    <row r="346" spans="1:9" x14ac:dyDescent="0.25">
      <c r="A346" s="4" t="s">
        <v>9</v>
      </c>
      <c r="B346" s="1"/>
      <c r="C346" s="1"/>
      <c r="D346" s="1"/>
      <c r="E346" s="1">
        <f t="shared" si="85"/>
        <v>0</v>
      </c>
      <c r="F346" s="9" t="e">
        <f t="shared" si="86"/>
        <v>#DIV/0!</v>
      </c>
      <c r="G346" s="159"/>
      <c r="H346" s="160"/>
      <c r="I346" s="155"/>
    </row>
    <row r="347" spans="1:9" ht="15.75" thickBot="1" x14ac:dyDescent="0.3">
      <c r="A347" s="5" t="s">
        <v>11</v>
      </c>
      <c r="B347" s="10"/>
      <c r="C347" s="10"/>
      <c r="D347" s="10"/>
      <c r="E347" s="10">
        <f t="shared" si="85"/>
        <v>0</v>
      </c>
      <c r="F347" s="11" t="e">
        <f t="shared" si="86"/>
        <v>#DIV/0!</v>
      </c>
      <c r="G347" s="161"/>
      <c r="H347" s="162"/>
      <c r="I347" s="156"/>
    </row>
    <row r="348" spans="1:9" ht="135" x14ac:dyDescent="0.25">
      <c r="A348" s="133"/>
      <c r="B348" s="135"/>
      <c r="C348" s="135"/>
      <c r="D348" s="135"/>
      <c r="E348" s="135"/>
      <c r="F348" s="135"/>
      <c r="G348" s="1" t="s">
        <v>140</v>
      </c>
      <c r="H348" s="60">
        <v>-64</v>
      </c>
      <c r="I348" s="61">
        <v>0</v>
      </c>
    </row>
    <row r="349" spans="1:9" ht="129" customHeight="1" x14ac:dyDescent="0.25">
      <c r="A349" s="134"/>
      <c r="B349" s="136"/>
      <c r="C349" s="136"/>
      <c r="D349" s="136"/>
      <c r="E349" s="136"/>
      <c r="F349" s="136"/>
      <c r="G349" s="1" t="s">
        <v>141</v>
      </c>
      <c r="H349" s="60">
        <v>-32</v>
      </c>
      <c r="I349" s="61">
        <v>0</v>
      </c>
    </row>
    <row r="350" spans="1:9" ht="89.25" x14ac:dyDescent="0.25">
      <c r="A350" s="134"/>
      <c r="B350" s="136"/>
      <c r="C350" s="136"/>
      <c r="D350" s="136"/>
      <c r="E350" s="136"/>
      <c r="F350" s="136"/>
      <c r="G350" s="37" t="s">
        <v>142</v>
      </c>
      <c r="H350" s="60">
        <v>-68</v>
      </c>
      <c r="I350" s="61">
        <v>0</v>
      </c>
    </row>
    <row r="351" spans="1:9" ht="89.25" x14ac:dyDescent="0.25">
      <c r="A351" s="134"/>
      <c r="B351" s="136"/>
      <c r="C351" s="136"/>
      <c r="D351" s="136"/>
      <c r="E351" s="136"/>
      <c r="F351" s="136"/>
      <c r="G351" s="2" t="s">
        <v>143</v>
      </c>
      <c r="H351" s="60">
        <v>-32</v>
      </c>
      <c r="I351" s="61">
        <v>0</v>
      </c>
    </row>
    <row r="352" spans="1:9" ht="89.25" x14ac:dyDescent="0.25">
      <c r="A352" s="138"/>
      <c r="B352" s="137"/>
      <c r="C352" s="137"/>
      <c r="D352" s="137"/>
      <c r="E352" s="137"/>
      <c r="F352" s="137"/>
      <c r="G352" s="2" t="s">
        <v>144</v>
      </c>
      <c r="H352" s="60">
        <v>-72</v>
      </c>
      <c r="I352" s="61">
        <v>0</v>
      </c>
    </row>
    <row r="353" spans="1:9" ht="15.75" thickBot="1" x14ac:dyDescent="0.3">
      <c r="A353" s="22"/>
      <c r="B353" s="10"/>
      <c r="C353" s="10"/>
      <c r="D353" s="10"/>
      <c r="E353" s="10"/>
      <c r="F353" s="10"/>
      <c r="G353" s="163" t="s">
        <v>51</v>
      </c>
      <c r="H353" s="164"/>
      <c r="I353" s="49">
        <f>SUM(I348:I352)/5</f>
        <v>0</v>
      </c>
    </row>
    <row r="354" spans="1:9" ht="110.25" customHeight="1" x14ac:dyDescent="0.25">
      <c r="A354" s="272" t="s">
        <v>139</v>
      </c>
      <c r="B354" s="16"/>
      <c r="C354" s="16"/>
      <c r="D354" s="16"/>
      <c r="E354" s="16"/>
      <c r="F354" s="16"/>
      <c r="G354" s="157" t="s">
        <v>51</v>
      </c>
      <c r="H354" s="158"/>
      <c r="I354" s="182">
        <v>100</v>
      </c>
    </row>
    <row r="355" spans="1:9" x14ac:dyDescent="0.25">
      <c r="A355" s="4" t="s">
        <v>10</v>
      </c>
      <c r="B355" s="1"/>
      <c r="C355" s="51">
        <v>3109428</v>
      </c>
      <c r="D355" s="51">
        <v>3109428</v>
      </c>
      <c r="E355" s="1"/>
      <c r="F355" s="79">
        <f>D355/C355*100</f>
        <v>100</v>
      </c>
      <c r="G355" s="159"/>
      <c r="H355" s="160"/>
      <c r="I355" s="183"/>
    </row>
    <row r="356" spans="1:9" x14ac:dyDescent="0.25">
      <c r="A356" s="4" t="s">
        <v>8</v>
      </c>
      <c r="B356" s="1"/>
      <c r="C356" s="51">
        <v>932828.4</v>
      </c>
      <c r="D356" s="51">
        <v>932828.4</v>
      </c>
      <c r="E356" s="1"/>
      <c r="F356" s="79">
        <f t="shared" ref="F356:F358" si="87">D356/C356*100</f>
        <v>100</v>
      </c>
      <c r="G356" s="159"/>
      <c r="H356" s="160"/>
      <c r="I356" s="183"/>
    </row>
    <row r="357" spans="1:9" x14ac:dyDescent="0.25">
      <c r="A357" s="4" t="s">
        <v>9</v>
      </c>
      <c r="B357" s="1"/>
      <c r="C357" s="1">
        <v>905717.23</v>
      </c>
      <c r="D357" s="1">
        <v>905717.23</v>
      </c>
      <c r="E357" s="1">
        <f t="shared" ref="E357:E358" si="88">C357-D357</f>
        <v>0</v>
      </c>
      <c r="F357" s="79">
        <f t="shared" si="87"/>
        <v>100</v>
      </c>
      <c r="G357" s="159"/>
      <c r="H357" s="160"/>
      <c r="I357" s="183"/>
    </row>
    <row r="358" spans="1:9" ht="15.75" thickBot="1" x14ac:dyDescent="0.3">
      <c r="A358" s="5" t="s">
        <v>11</v>
      </c>
      <c r="B358" s="10"/>
      <c r="C358" s="10">
        <v>1270882.3700000001</v>
      </c>
      <c r="D358" s="10">
        <v>1270882.3700000001</v>
      </c>
      <c r="E358" s="10">
        <f t="shared" si="88"/>
        <v>0</v>
      </c>
      <c r="F358" s="99">
        <f t="shared" si="87"/>
        <v>100</v>
      </c>
      <c r="G358" s="161"/>
      <c r="H358" s="162"/>
      <c r="I358" s="184"/>
    </row>
    <row r="359" spans="1:9" ht="105" x14ac:dyDescent="0.25">
      <c r="A359" s="133"/>
      <c r="B359" s="135"/>
      <c r="C359" s="135"/>
      <c r="D359" s="135"/>
      <c r="E359" s="135"/>
      <c r="F359" s="135"/>
      <c r="G359" s="1" t="s">
        <v>119</v>
      </c>
      <c r="H359" s="1"/>
      <c r="I359" s="61">
        <v>100</v>
      </c>
    </row>
    <row r="360" spans="1:9" ht="75" customHeight="1" x14ac:dyDescent="0.25">
      <c r="A360" s="134"/>
      <c r="B360" s="136"/>
      <c r="C360" s="136"/>
      <c r="D360" s="136"/>
      <c r="E360" s="136"/>
      <c r="F360" s="136"/>
      <c r="G360" s="1" t="s">
        <v>120</v>
      </c>
      <c r="H360" s="1"/>
      <c r="I360" s="61">
        <v>100</v>
      </c>
    </row>
    <row r="361" spans="1:9" ht="15.75" thickBot="1" x14ac:dyDescent="0.3">
      <c r="A361" s="22"/>
      <c r="B361" s="10"/>
      <c r="C361" s="10"/>
      <c r="D361" s="10"/>
      <c r="E361" s="10"/>
      <c r="F361" s="10"/>
      <c r="G361" s="163" t="s">
        <v>51</v>
      </c>
      <c r="H361" s="164"/>
      <c r="I361" s="74">
        <f>SUM(I359:I360)/2</f>
        <v>100</v>
      </c>
    </row>
    <row r="362" spans="1:9" ht="100.5" x14ac:dyDescent="0.25">
      <c r="A362" s="272" t="s">
        <v>52</v>
      </c>
      <c r="B362" s="16"/>
      <c r="C362" s="16"/>
      <c r="D362" s="16"/>
      <c r="E362" s="16"/>
      <c r="F362" s="16"/>
      <c r="G362" s="157" t="s">
        <v>51</v>
      </c>
      <c r="H362" s="158"/>
      <c r="I362" s="175">
        <f>I370</f>
        <v>90.666666666666671</v>
      </c>
    </row>
    <row r="363" spans="1:9" x14ac:dyDescent="0.25">
      <c r="A363" s="4" t="s">
        <v>10</v>
      </c>
      <c r="B363" s="1"/>
      <c r="C363" s="51">
        <f>'[1]исп.на 01.01.23'!D126</f>
        <v>277346542.44</v>
      </c>
      <c r="D363" s="51">
        <f>'[1]исп.на 01.01.23'!E126</f>
        <v>235868161.77000001</v>
      </c>
      <c r="E363" s="1">
        <f>C363-D363</f>
        <v>41478380.669999987</v>
      </c>
      <c r="F363" s="79">
        <f>D363/C363*100</f>
        <v>85.044565436047122</v>
      </c>
      <c r="G363" s="159"/>
      <c r="H363" s="160"/>
      <c r="I363" s="176"/>
    </row>
    <row r="364" spans="1:9" x14ac:dyDescent="0.25">
      <c r="A364" s="4" t="s">
        <v>8</v>
      </c>
      <c r="B364" s="1"/>
      <c r="C364" s="51">
        <f>'[1]исп.на 01.01.23'!D127</f>
        <v>56280553</v>
      </c>
      <c r="D364" s="51">
        <f>'[1]исп.на 01.01.23'!E127</f>
        <v>52017953.420000002</v>
      </c>
      <c r="E364" s="1">
        <f t="shared" ref="E364:E366" si="89">C364-D364</f>
        <v>4262599.5799999982</v>
      </c>
      <c r="F364" s="79">
        <f t="shared" ref="F364:F366" si="90">D364/C364*100</f>
        <v>92.426159032232675</v>
      </c>
      <c r="G364" s="159"/>
      <c r="H364" s="160"/>
      <c r="I364" s="176"/>
    </row>
    <row r="365" spans="1:9" x14ac:dyDescent="0.25">
      <c r="A365" s="4" t="s">
        <v>9</v>
      </c>
      <c r="B365" s="1"/>
      <c r="C365" s="51">
        <f>'[1]исп.на 01.01.23'!D128</f>
        <v>34314317.619999997</v>
      </c>
      <c r="D365" s="51">
        <f>'[1]исп.на 01.01.23'!E128</f>
        <v>29094196.73</v>
      </c>
      <c r="E365" s="1">
        <f t="shared" si="89"/>
        <v>5220120.8899999969</v>
      </c>
      <c r="F365" s="79">
        <f t="shared" si="90"/>
        <v>84.787338778500242</v>
      </c>
      <c r="G365" s="159"/>
      <c r="H365" s="160"/>
      <c r="I365" s="176"/>
    </row>
    <row r="366" spans="1:9" ht="30" thickBot="1" x14ac:dyDescent="0.3">
      <c r="A366" s="5" t="s">
        <v>56</v>
      </c>
      <c r="B366" s="10"/>
      <c r="C366" s="53">
        <f>'[1]исп.на 01.01.23'!D129</f>
        <v>186751671.81999999</v>
      </c>
      <c r="D366" s="53">
        <f>'[1]исп.на 01.01.23'!E129</f>
        <v>154756011.62</v>
      </c>
      <c r="E366" s="10">
        <f t="shared" si="89"/>
        <v>31995660.199999988</v>
      </c>
      <c r="F366" s="99">
        <f t="shared" si="90"/>
        <v>82.867269734088964</v>
      </c>
      <c r="G366" s="161"/>
      <c r="H366" s="162"/>
      <c r="I366" s="177"/>
    </row>
    <row r="367" spans="1:9" ht="60" x14ac:dyDescent="0.25">
      <c r="A367" s="133"/>
      <c r="B367" s="135"/>
      <c r="C367" s="135"/>
      <c r="D367" s="135"/>
      <c r="E367" s="135"/>
      <c r="F367" s="135"/>
      <c r="G367" s="1" t="s">
        <v>166</v>
      </c>
      <c r="H367" s="1"/>
      <c r="I367" s="61">
        <v>92</v>
      </c>
    </row>
    <row r="368" spans="1:9" ht="60" x14ac:dyDescent="0.25">
      <c r="A368" s="134"/>
      <c r="B368" s="136"/>
      <c r="C368" s="136"/>
      <c r="D368" s="136"/>
      <c r="E368" s="136"/>
      <c r="F368" s="136"/>
      <c r="G368" s="1" t="s">
        <v>167</v>
      </c>
      <c r="H368" s="14"/>
      <c r="I368" s="72">
        <v>88</v>
      </c>
    </row>
    <row r="369" spans="1:9" ht="60.75" thickBot="1" x14ac:dyDescent="0.3">
      <c r="A369" s="151"/>
      <c r="B369" s="150"/>
      <c r="C369" s="150"/>
      <c r="D369" s="150"/>
      <c r="E369" s="150"/>
      <c r="F369" s="150"/>
      <c r="G369" s="10" t="s">
        <v>168</v>
      </c>
      <c r="H369" s="18"/>
      <c r="I369" s="97">
        <v>92</v>
      </c>
    </row>
    <row r="370" spans="1:9" ht="15.75" thickBot="1" x14ac:dyDescent="0.3">
      <c r="A370" s="48"/>
      <c r="B370" s="48"/>
      <c r="C370" s="48"/>
      <c r="D370" s="48"/>
      <c r="E370" s="48"/>
      <c r="F370" s="48"/>
      <c r="G370" s="152" t="s">
        <v>51</v>
      </c>
      <c r="H370" s="153"/>
      <c r="I370" s="98">
        <f>(I367+I368+I369)/3</f>
        <v>90.666666666666671</v>
      </c>
    </row>
    <row r="371" spans="1:9" ht="86.25" x14ac:dyDescent="0.25">
      <c r="A371" s="272" t="s">
        <v>151</v>
      </c>
      <c r="B371" s="16"/>
      <c r="C371" s="16"/>
      <c r="D371" s="16"/>
      <c r="E371" s="16"/>
      <c r="F371" s="16"/>
      <c r="G371" s="157" t="s">
        <v>51</v>
      </c>
      <c r="H371" s="158"/>
      <c r="I371" s="154">
        <f>I385</f>
        <v>100</v>
      </c>
    </row>
    <row r="372" spans="1:9" x14ac:dyDescent="0.25">
      <c r="A372" s="4" t="s">
        <v>10</v>
      </c>
      <c r="B372" s="1"/>
      <c r="C372" s="51">
        <f>'[1]исп.на 01.01.23'!D144</f>
        <v>2250000</v>
      </c>
      <c r="D372" s="51">
        <f>'[1]исп.на 01.01.23'!E144</f>
        <v>1925550</v>
      </c>
      <c r="E372" s="1">
        <f>C372-D372</f>
        <v>324450</v>
      </c>
      <c r="F372" s="79">
        <f>D372/C372*100</f>
        <v>85.58</v>
      </c>
      <c r="G372" s="159"/>
      <c r="H372" s="160"/>
      <c r="I372" s="155"/>
    </row>
    <row r="373" spans="1:9" x14ac:dyDescent="0.25">
      <c r="A373" s="4" t="s">
        <v>8</v>
      </c>
      <c r="B373" s="1"/>
      <c r="C373" s="51">
        <f>'[1]исп.на 01.01.23'!D145</f>
        <v>2250000</v>
      </c>
      <c r="D373" s="51">
        <f>'[1]исп.на 01.01.23'!E145</f>
        <v>1925550</v>
      </c>
      <c r="E373" s="1">
        <f t="shared" ref="E373:E375" si="91">C373-D373</f>
        <v>324450</v>
      </c>
      <c r="F373" s="79">
        <f t="shared" ref="F373:F375" si="92">D373/C373*100</f>
        <v>85.58</v>
      </c>
      <c r="G373" s="159"/>
      <c r="H373" s="160"/>
      <c r="I373" s="155"/>
    </row>
    <row r="374" spans="1:9" x14ac:dyDescent="0.25">
      <c r="A374" s="4" t="s">
        <v>9</v>
      </c>
      <c r="B374" s="1"/>
      <c r="C374" s="1"/>
      <c r="D374" s="1"/>
      <c r="E374" s="1">
        <f t="shared" si="91"/>
        <v>0</v>
      </c>
      <c r="F374" s="9" t="e">
        <f t="shared" si="92"/>
        <v>#DIV/0!</v>
      </c>
      <c r="G374" s="159"/>
      <c r="H374" s="160"/>
      <c r="I374" s="155"/>
    </row>
    <row r="375" spans="1:9" ht="15.75" thickBot="1" x14ac:dyDescent="0.3">
      <c r="A375" s="5" t="s">
        <v>11</v>
      </c>
      <c r="B375" s="10"/>
      <c r="C375" s="10"/>
      <c r="D375" s="10"/>
      <c r="E375" s="10">
        <f t="shared" si="91"/>
        <v>0</v>
      </c>
      <c r="F375" s="11" t="e">
        <f t="shared" si="92"/>
        <v>#DIV/0!</v>
      </c>
      <c r="G375" s="161"/>
      <c r="H375" s="162"/>
      <c r="I375" s="156"/>
    </row>
    <row r="376" spans="1:9" ht="90" x14ac:dyDescent="0.25">
      <c r="A376" s="133"/>
      <c r="B376" s="135"/>
      <c r="C376" s="135"/>
      <c r="D376" s="135"/>
      <c r="E376" s="135"/>
      <c r="F376" s="135"/>
      <c r="G376" s="1" t="s">
        <v>101</v>
      </c>
      <c r="H376" s="1"/>
      <c r="I376" s="61">
        <v>100</v>
      </c>
    </row>
    <row r="377" spans="1:9" ht="90" x14ac:dyDescent="0.25">
      <c r="A377" s="134"/>
      <c r="B377" s="136"/>
      <c r="C377" s="136"/>
      <c r="D377" s="136"/>
      <c r="E377" s="136"/>
      <c r="F377" s="136"/>
      <c r="G377" s="1" t="s">
        <v>102</v>
      </c>
      <c r="H377" s="1"/>
      <c r="I377" s="61">
        <v>100</v>
      </c>
    </row>
    <row r="378" spans="1:9" ht="90" x14ac:dyDescent="0.25">
      <c r="A378" s="134"/>
      <c r="B378" s="136"/>
      <c r="C378" s="136"/>
      <c r="D378" s="136"/>
      <c r="E378" s="136"/>
      <c r="F378" s="136"/>
      <c r="G378" s="1" t="s">
        <v>103</v>
      </c>
      <c r="H378" s="1"/>
      <c r="I378" s="61">
        <v>100</v>
      </c>
    </row>
    <row r="379" spans="1:9" ht="90" x14ac:dyDescent="0.25">
      <c r="A379" s="134"/>
      <c r="B379" s="136"/>
      <c r="C379" s="136"/>
      <c r="D379" s="136"/>
      <c r="E379" s="136"/>
      <c r="F379" s="136"/>
      <c r="G379" s="1" t="s">
        <v>104</v>
      </c>
      <c r="H379" s="1"/>
      <c r="I379" s="61">
        <v>100</v>
      </c>
    </row>
    <row r="380" spans="1:9" ht="105" x14ac:dyDescent="0.25">
      <c r="A380" s="134"/>
      <c r="B380" s="136"/>
      <c r="C380" s="136"/>
      <c r="D380" s="136"/>
      <c r="E380" s="136"/>
      <c r="F380" s="136"/>
      <c r="G380" s="1" t="s">
        <v>105</v>
      </c>
      <c r="H380" s="1"/>
      <c r="I380" s="61">
        <v>100</v>
      </c>
    </row>
    <row r="381" spans="1:9" ht="75" x14ac:dyDescent="0.25">
      <c r="A381" s="134"/>
      <c r="B381" s="136"/>
      <c r="C381" s="136"/>
      <c r="D381" s="136"/>
      <c r="E381" s="136"/>
      <c r="F381" s="136"/>
      <c r="G381" s="1" t="s">
        <v>107</v>
      </c>
      <c r="H381" s="1"/>
      <c r="I381" s="61">
        <v>100</v>
      </c>
    </row>
    <row r="382" spans="1:9" ht="105" x14ac:dyDescent="0.25">
      <c r="A382" s="134"/>
      <c r="B382" s="136"/>
      <c r="C382" s="136"/>
      <c r="D382" s="136"/>
      <c r="E382" s="136"/>
      <c r="F382" s="136"/>
      <c r="G382" s="1" t="s">
        <v>106</v>
      </c>
      <c r="H382" s="1"/>
      <c r="I382" s="61">
        <v>100</v>
      </c>
    </row>
    <row r="383" spans="1:9" ht="135" x14ac:dyDescent="0.25">
      <c r="A383" s="134"/>
      <c r="B383" s="136"/>
      <c r="C383" s="136"/>
      <c r="D383" s="136"/>
      <c r="E383" s="136"/>
      <c r="F383" s="136"/>
      <c r="G383" s="1" t="s">
        <v>109</v>
      </c>
      <c r="H383" s="1"/>
      <c r="I383" s="61">
        <v>100</v>
      </c>
    </row>
    <row r="384" spans="1:9" ht="150" x14ac:dyDescent="0.25">
      <c r="A384" s="138"/>
      <c r="B384" s="137"/>
      <c r="C384" s="137"/>
      <c r="D384" s="137"/>
      <c r="E384" s="137"/>
      <c r="F384" s="137"/>
      <c r="G384" s="1" t="s">
        <v>108</v>
      </c>
      <c r="H384" s="1"/>
      <c r="I384" s="61">
        <v>100</v>
      </c>
    </row>
    <row r="385" spans="1:9" ht="15.75" thickBot="1" x14ac:dyDescent="0.3">
      <c r="A385" s="22"/>
      <c r="B385" s="10"/>
      <c r="C385" s="10"/>
      <c r="D385" s="10"/>
      <c r="E385" s="10"/>
      <c r="F385" s="10"/>
      <c r="G385" s="163" t="s">
        <v>51</v>
      </c>
      <c r="H385" s="164"/>
      <c r="I385" s="85">
        <f>SUM(I376:I384)/9</f>
        <v>100</v>
      </c>
    </row>
    <row r="386" spans="1:9" x14ac:dyDescent="0.25">
      <c r="A386" s="40"/>
      <c r="B386" s="40"/>
      <c r="C386" s="40"/>
      <c r="D386" s="40"/>
      <c r="E386" s="40"/>
      <c r="F386" s="40"/>
      <c r="G386" s="40"/>
      <c r="H386" s="40"/>
      <c r="I386" s="40"/>
    </row>
    <row r="387" spans="1:9" ht="15.75" thickBot="1" x14ac:dyDescent="0.3">
      <c r="A387" s="40"/>
      <c r="B387" s="40"/>
      <c r="C387" s="40"/>
      <c r="D387" s="40"/>
      <c r="E387" s="40"/>
      <c r="F387" s="40"/>
      <c r="G387" s="40"/>
      <c r="H387" s="40"/>
      <c r="I387" s="40"/>
    </row>
    <row r="388" spans="1:9" x14ac:dyDescent="0.25">
      <c r="A388" s="147" t="s">
        <v>53</v>
      </c>
      <c r="B388" s="42" t="s">
        <v>54</v>
      </c>
      <c r="C388" s="103">
        <f>'[2]исп.на 01.01.23'!D159</f>
        <v>2673771733.4300003</v>
      </c>
      <c r="D388" s="103">
        <f>'[2]исп.на 01.01.23'!E159</f>
        <v>2603624644.6199999</v>
      </c>
      <c r="E388" s="87">
        <f>C388-D388</f>
        <v>70147088.81000042</v>
      </c>
      <c r="F388" s="109">
        <v>97</v>
      </c>
      <c r="G388" s="40"/>
      <c r="H388" s="40"/>
      <c r="I388" s="40"/>
    </row>
    <row r="389" spans="1:9" x14ac:dyDescent="0.25">
      <c r="A389" s="148"/>
      <c r="B389" s="39" t="s">
        <v>55</v>
      </c>
      <c r="C389" s="56">
        <f>'[2]исп.на 01.01.23'!D160</f>
        <v>702311476.16999996</v>
      </c>
      <c r="D389" s="56">
        <f>'[2]исп.на 01.01.23'!E160</f>
        <v>688828466.23999989</v>
      </c>
      <c r="E389" s="89">
        <f t="shared" ref="E389:E408" si="93">C389-D389</f>
        <v>13483009.930000067</v>
      </c>
      <c r="F389" s="110">
        <v>98</v>
      </c>
      <c r="G389" s="40"/>
      <c r="H389" s="40"/>
      <c r="I389" s="40"/>
    </row>
    <row r="390" spans="1:9" x14ac:dyDescent="0.25">
      <c r="A390" s="148"/>
      <c r="B390" s="39" t="s">
        <v>9</v>
      </c>
      <c r="C390" s="56">
        <f>'[2]исп.на 01.01.23'!D161</f>
        <v>922092694.24000001</v>
      </c>
      <c r="D390" s="56">
        <f>'[2]исп.на 01.01.23'!E161</f>
        <v>897555562.1400001</v>
      </c>
      <c r="E390" s="89">
        <f t="shared" si="93"/>
        <v>24537132.099999905</v>
      </c>
      <c r="F390" s="110">
        <v>97</v>
      </c>
      <c r="G390" s="40"/>
      <c r="H390" s="40"/>
      <c r="I390" s="40"/>
    </row>
    <row r="391" spans="1:9" x14ac:dyDescent="0.25">
      <c r="A391" s="148"/>
      <c r="B391" s="39" t="s">
        <v>11</v>
      </c>
      <c r="C391" s="56">
        <f>'[2]исп.на 01.01.23'!D162</f>
        <v>760414526.35000002</v>
      </c>
      <c r="D391" s="56">
        <f>'[2]исп.на 01.01.23'!E162</f>
        <v>760283889.38</v>
      </c>
      <c r="E391" s="89">
        <f t="shared" si="93"/>
        <v>130636.97000002861</v>
      </c>
      <c r="F391" s="110">
        <v>100</v>
      </c>
      <c r="G391" s="40"/>
      <c r="H391" s="40"/>
      <c r="I391" s="40"/>
    </row>
    <row r="392" spans="1:9" ht="43.5" x14ac:dyDescent="0.25">
      <c r="A392" s="148"/>
      <c r="B392" s="39" t="s">
        <v>56</v>
      </c>
      <c r="C392" s="56">
        <f>'[2]исп.на 01.01.23'!D163</f>
        <v>281377711.36000001</v>
      </c>
      <c r="D392" s="56">
        <f>'[2]исп.на 01.01.23'!E163</f>
        <v>249382051.16000003</v>
      </c>
      <c r="E392" s="89"/>
      <c r="F392" s="110">
        <v>89</v>
      </c>
      <c r="G392" s="40"/>
      <c r="H392" s="40"/>
      <c r="I392" s="40"/>
    </row>
    <row r="393" spans="1:9" ht="15.75" thickBot="1" x14ac:dyDescent="0.3">
      <c r="A393" s="149"/>
      <c r="B393" s="24" t="s">
        <v>60</v>
      </c>
      <c r="C393" s="106">
        <f>'[2]исп.на 01.01.23'!D164</f>
        <v>7575325.3100000005</v>
      </c>
      <c r="D393" s="106">
        <f>'[2]исп.на 01.01.23'!E164</f>
        <v>7574675.6999999993</v>
      </c>
      <c r="E393" s="107">
        <f t="shared" si="93"/>
        <v>649.6100000012666</v>
      </c>
      <c r="F393" s="111">
        <v>100</v>
      </c>
      <c r="G393" s="41"/>
      <c r="H393" s="41"/>
      <c r="I393" s="41"/>
    </row>
    <row r="394" spans="1:9" x14ac:dyDescent="0.25">
      <c r="A394" s="147" t="s">
        <v>57</v>
      </c>
      <c r="B394" s="42" t="s">
        <v>10</v>
      </c>
      <c r="C394" s="108">
        <f>'[2]исп.на 01.01.23'!D165</f>
        <v>925233673.20000005</v>
      </c>
      <c r="D394" s="108">
        <f>'[2]исп.на 01.01.23'!E165</f>
        <v>870960757.5200001</v>
      </c>
      <c r="E394" s="90">
        <f t="shared" si="93"/>
        <v>54272915.679999948</v>
      </c>
      <c r="F394" s="112">
        <v>94</v>
      </c>
      <c r="G394" s="41"/>
      <c r="H394" s="41"/>
      <c r="I394" s="41"/>
    </row>
    <row r="395" spans="1:9" x14ac:dyDescent="0.25">
      <c r="A395" s="148"/>
      <c r="B395" s="39" t="s">
        <v>55</v>
      </c>
      <c r="C395" s="104">
        <f>'[2]исп.на 01.01.23'!D166</f>
        <v>203080739.38</v>
      </c>
      <c r="D395" s="104">
        <f>'[2]исп.на 01.01.23'!E166</f>
        <v>190409779.90000004</v>
      </c>
      <c r="E395" s="89">
        <f t="shared" si="93"/>
        <v>12670959.479999959</v>
      </c>
      <c r="F395" s="113">
        <v>94</v>
      </c>
      <c r="G395" s="13"/>
      <c r="H395" s="13"/>
      <c r="I395" s="13"/>
    </row>
    <row r="396" spans="1:9" x14ac:dyDescent="0.25">
      <c r="A396" s="148"/>
      <c r="B396" s="39" t="s">
        <v>9</v>
      </c>
      <c r="C396" s="104">
        <f>'[2]исп.на 01.01.23'!D167</f>
        <v>181794022.46000001</v>
      </c>
      <c r="D396" s="104">
        <f>'[2]исп.на 01.01.23'!E167</f>
        <v>172188376.06999999</v>
      </c>
      <c r="E396" s="89">
        <f t="shared" si="93"/>
        <v>9605646.3900000155</v>
      </c>
      <c r="F396" s="113">
        <v>95</v>
      </c>
      <c r="G396" s="13"/>
      <c r="H396" s="13"/>
      <c r="I396" s="13"/>
    </row>
    <row r="397" spans="1:9" x14ac:dyDescent="0.25">
      <c r="A397" s="148"/>
      <c r="B397" s="39" t="s">
        <v>11</v>
      </c>
      <c r="C397" s="104">
        <f>'[2]исп.на 01.01.23'!D168</f>
        <v>253385300</v>
      </c>
      <c r="D397" s="104">
        <f>'[2]исп.на 01.01.23'!E168</f>
        <v>253385300</v>
      </c>
      <c r="E397" s="89">
        <f t="shared" si="93"/>
        <v>0</v>
      </c>
      <c r="F397" s="113">
        <v>100</v>
      </c>
      <c r="G397" s="13"/>
      <c r="H397" s="13"/>
      <c r="I397" s="13"/>
    </row>
    <row r="398" spans="1:9" ht="43.5" x14ac:dyDescent="0.25">
      <c r="A398" s="148"/>
      <c r="B398" s="39" t="s">
        <v>56</v>
      </c>
      <c r="C398" s="104">
        <f>'[2]исп.на 01.01.23'!D169</f>
        <v>281377711.36000001</v>
      </c>
      <c r="D398" s="104">
        <f>'[2]исп.на 01.01.23'!E169</f>
        <v>249382051.16000003</v>
      </c>
      <c r="E398" s="89">
        <f t="shared" ref="E398" si="94">C398-D398</f>
        <v>31995660.199999988</v>
      </c>
      <c r="F398" s="113">
        <v>89</v>
      </c>
      <c r="G398" s="13"/>
      <c r="H398" s="13"/>
      <c r="I398" s="13"/>
    </row>
    <row r="399" spans="1:9" ht="15.75" thickBot="1" x14ac:dyDescent="0.3">
      <c r="A399" s="149"/>
      <c r="B399" s="24" t="s">
        <v>60</v>
      </c>
      <c r="C399" s="106">
        <f>'[2]исп.на 01.01.23'!D170</f>
        <v>5595900</v>
      </c>
      <c r="D399" s="106">
        <f>'[2]исп.на 01.01.23'!E170</f>
        <v>5595250.3899999997</v>
      </c>
      <c r="E399" s="107">
        <f t="shared" si="93"/>
        <v>649.61000000033528</v>
      </c>
      <c r="F399" s="114">
        <v>100</v>
      </c>
      <c r="G399" s="13"/>
      <c r="H399" s="13"/>
      <c r="I399" s="13"/>
    </row>
    <row r="400" spans="1:9" x14ac:dyDescent="0.25">
      <c r="A400" s="147" t="s">
        <v>58</v>
      </c>
      <c r="B400" s="42" t="s">
        <v>10</v>
      </c>
      <c r="C400" s="108">
        <f>'[2]исп.на 01.01.23'!D171</f>
        <v>1534830497.48</v>
      </c>
      <c r="D400" s="108">
        <f>'[2]исп.на 01.01.23'!E171</f>
        <v>1533997006.3899999</v>
      </c>
      <c r="E400" s="90">
        <f t="shared" si="93"/>
        <v>833491.09000015259</v>
      </c>
      <c r="F400" s="112">
        <v>100</v>
      </c>
      <c r="G400" s="13"/>
      <c r="H400" s="13"/>
      <c r="I400" s="13"/>
    </row>
    <row r="401" spans="1:9" x14ac:dyDescent="0.25">
      <c r="A401" s="148"/>
      <c r="B401" s="39" t="s">
        <v>55</v>
      </c>
      <c r="C401" s="104">
        <f>'[2]исп.на 01.01.23'!D172</f>
        <v>397477094.81</v>
      </c>
      <c r="D401" s="104">
        <f>'[2]исп.на 01.01.23'!E172</f>
        <v>396797970.78999996</v>
      </c>
      <c r="E401" s="89">
        <f t="shared" si="93"/>
        <v>679124.02000004053</v>
      </c>
      <c r="F401" s="113">
        <v>100</v>
      </c>
      <c r="G401" s="13"/>
      <c r="H401" s="13"/>
      <c r="I401" s="13"/>
    </row>
    <row r="402" spans="1:9" x14ac:dyDescent="0.25">
      <c r="A402" s="148"/>
      <c r="B402" s="39" t="s">
        <v>9</v>
      </c>
      <c r="C402" s="104">
        <f>'[2]исп.на 01.01.23'!D173</f>
        <v>717682133.38</v>
      </c>
      <c r="D402" s="104">
        <f>'[2]исп.на 01.01.23'!E173</f>
        <v>717658310.37</v>
      </c>
      <c r="E402" s="89">
        <f t="shared" si="93"/>
        <v>23823.009999990463</v>
      </c>
      <c r="F402" s="113">
        <v>100</v>
      </c>
      <c r="G402" s="13"/>
      <c r="H402" s="13"/>
      <c r="I402" s="13"/>
    </row>
    <row r="403" spans="1:9" x14ac:dyDescent="0.25">
      <c r="A403" s="148"/>
      <c r="B403" s="39" t="s">
        <v>11</v>
      </c>
      <c r="C403" s="104">
        <f>'[2]исп.на 01.01.23'!D174</f>
        <v>417691843.98000002</v>
      </c>
      <c r="D403" s="104">
        <f>'[2]исп.на 01.01.23'!E174</f>
        <v>417561299.91999996</v>
      </c>
      <c r="E403" s="89">
        <f t="shared" ref="E403" si="95">C403-D403</f>
        <v>130544.06000006199</v>
      </c>
      <c r="F403" s="113">
        <v>100</v>
      </c>
      <c r="G403" s="13"/>
      <c r="H403" s="13"/>
      <c r="I403" s="13"/>
    </row>
    <row r="404" spans="1:9" ht="15.75" thickBot="1" x14ac:dyDescent="0.3">
      <c r="A404" s="149"/>
      <c r="B404" s="24" t="s">
        <v>60</v>
      </c>
      <c r="C404" s="106">
        <f>'[2]исп.на 01.01.23'!D175</f>
        <v>1979425.31</v>
      </c>
      <c r="D404" s="106">
        <f>'[2]исп.на 01.01.23'!E175</f>
        <v>1979425.31</v>
      </c>
      <c r="E404" s="107">
        <f t="shared" si="93"/>
        <v>0</v>
      </c>
      <c r="F404" s="114">
        <v>100</v>
      </c>
      <c r="G404" s="13"/>
      <c r="H404" s="13"/>
      <c r="I404" s="13"/>
    </row>
    <row r="405" spans="1:9" x14ac:dyDescent="0.25">
      <c r="A405" s="91" t="s">
        <v>59</v>
      </c>
      <c r="B405" s="12" t="s">
        <v>10</v>
      </c>
      <c r="C405" s="105">
        <f>'[2]исп.на 01.01.23'!D176</f>
        <v>213707562.75</v>
      </c>
      <c r="D405" s="105">
        <f>'[2]исп.на 01.01.23'!E176</f>
        <v>198666880.71000001</v>
      </c>
      <c r="E405" s="88">
        <f t="shared" si="93"/>
        <v>15040682.039999992</v>
      </c>
      <c r="F405" s="115">
        <v>93</v>
      </c>
      <c r="G405" s="13"/>
      <c r="H405" s="13"/>
      <c r="I405" s="13"/>
    </row>
    <row r="406" spans="1:9" x14ac:dyDescent="0.25">
      <c r="A406" s="30"/>
      <c r="B406" s="39" t="s">
        <v>55</v>
      </c>
      <c r="C406" s="104">
        <f>'[2]исп.на 01.01.23'!D177</f>
        <v>101753641.97999999</v>
      </c>
      <c r="D406" s="104">
        <f>'[2]исп.на 01.01.23'!E177</f>
        <v>101620715.55000001</v>
      </c>
      <c r="E406" s="35">
        <f t="shared" si="93"/>
        <v>132926.42999997735</v>
      </c>
      <c r="F406" s="113">
        <v>100</v>
      </c>
      <c r="G406" s="13"/>
      <c r="H406" s="13"/>
      <c r="I406" s="13"/>
    </row>
    <row r="407" spans="1:9" x14ac:dyDescent="0.25">
      <c r="A407" s="30"/>
      <c r="B407" s="39" t="s">
        <v>11</v>
      </c>
      <c r="C407" s="104">
        <f>'[2]исп.на 01.01.23'!D178</f>
        <v>89337382.370000005</v>
      </c>
      <c r="D407" s="104">
        <f>'[2]исп.на 01.01.23'!E178</f>
        <v>89337289.460000008</v>
      </c>
      <c r="E407" s="35">
        <f t="shared" si="93"/>
        <v>92.909999996423721</v>
      </c>
      <c r="F407" s="113">
        <v>100</v>
      </c>
      <c r="G407" s="13"/>
      <c r="H407" s="13"/>
      <c r="I407" s="13"/>
    </row>
    <row r="408" spans="1:9" x14ac:dyDescent="0.25">
      <c r="A408" s="30"/>
      <c r="B408" s="39" t="s">
        <v>9</v>
      </c>
      <c r="C408" s="104">
        <f>'[2]исп.на 01.01.23'!D179</f>
        <v>22616538.400000002</v>
      </c>
      <c r="D408" s="104">
        <f>'[2]исп.на 01.01.23'!E179</f>
        <v>7708875.6999999993</v>
      </c>
      <c r="E408" s="35">
        <f t="shared" si="93"/>
        <v>14907662.700000003</v>
      </c>
      <c r="F408" s="113">
        <v>34</v>
      </c>
      <c r="G408" s="13"/>
      <c r="H408" s="13"/>
      <c r="I408" s="13"/>
    </row>
    <row r="409" spans="1:9" x14ac:dyDescent="0.25">
      <c r="A409" s="43"/>
      <c r="B409" s="39"/>
      <c r="C409" s="38"/>
      <c r="D409" s="38"/>
      <c r="E409" s="35"/>
      <c r="F409" s="45"/>
      <c r="G409" s="13"/>
      <c r="H409" s="13"/>
      <c r="I409" s="13"/>
    </row>
    <row r="410" spans="1:9" ht="15.75" thickBot="1" x14ac:dyDescent="0.3">
      <c r="A410" s="47"/>
      <c r="B410" s="24"/>
      <c r="C410" s="50"/>
      <c r="D410" s="50"/>
      <c r="E410" s="34"/>
      <c r="F410" s="46"/>
      <c r="G410" s="13"/>
      <c r="H410" s="13"/>
      <c r="I410" s="13"/>
    </row>
    <row r="411" spans="1:9" x14ac:dyDescent="0.25">
      <c r="A411" s="41"/>
      <c r="B411" s="44"/>
      <c r="C411" s="41"/>
      <c r="D411" s="41"/>
      <c r="E411" s="41"/>
      <c r="F411" s="41"/>
      <c r="G411" s="13"/>
      <c r="H411" s="13"/>
      <c r="I411" s="13"/>
    </row>
    <row r="412" spans="1:9" x14ac:dyDescent="0.25">
      <c r="A412" s="41"/>
      <c r="B412" s="44"/>
      <c r="C412" s="41"/>
      <c r="D412" s="41"/>
      <c r="E412" s="41"/>
      <c r="F412" s="41"/>
      <c r="G412" s="13"/>
      <c r="H412" s="13"/>
      <c r="I412" s="13"/>
    </row>
    <row r="413" spans="1:9" x14ac:dyDescent="0.25">
      <c r="A413" s="41"/>
      <c r="B413" s="41"/>
      <c r="C413" s="41"/>
      <c r="D413" s="41"/>
      <c r="E413" s="41"/>
      <c r="F413" s="41"/>
      <c r="G413" s="13"/>
      <c r="H413" s="13"/>
      <c r="I413" s="13"/>
    </row>
    <row r="414" spans="1:9" x14ac:dyDescent="0.25">
      <c r="A414" s="41"/>
      <c r="B414" s="41"/>
      <c r="C414" s="41"/>
      <c r="D414" s="41"/>
      <c r="E414" s="41"/>
      <c r="F414" s="41"/>
      <c r="G414" s="13"/>
      <c r="H414" s="13"/>
      <c r="I414" s="13"/>
    </row>
    <row r="415" spans="1:9" x14ac:dyDescent="0.25">
      <c r="A415" s="41"/>
      <c r="B415" s="41"/>
      <c r="C415" s="41"/>
      <c r="D415" s="41"/>
      <c r="E415" s="41"/>
      <c r="F415" s="41"/>
      <c r="G415" s="13"/>
      <c r="H415" s="13"/>
      <c r="I415" s="13"/>
    </row>
    <row r="416" spans="1:9" x14ac:dyDescent="0.25">
      <c r="A416" s="41"/>
      <c r="B416" s="41"/>
      <c r="C416" s="41"/>
      <c r="D416" s="41"/>
      <c r="E416" s="41"/>
      <c r="F416" s="41"/>
      <c r="G416" s="13"/>
      <c r="H416" s="13"/>
      <c r="I416" s="13"/>
    </row>
    <row r="417" spans="1:9" x14ac:dyDescent="0.25">
      <c r="A417" s="41"/>
      <c r="B417" s="41"/>
      <c r="C417" s="41"/>
      <c r="D417" s="41"/>
      <c r="E417" s="41"/>
      <c r="F417" s="41"/>
      <c r="G417" s="13"/>
      <c r="H417" s="13"/>
      <c r="I417" s="13"/>
    </row>
    <row r="418" spans="1:9" x14ac:dyDescent="0.25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3"/>
      <c r="B703" s="13"/>
      <c r="C703" s="13"/>
      <c r="D703" s="13"/>
      <c r="E703" s="13"/>
      <c r="F703" s="13"/>
      <c r="G703" s="13"/>
      <c r="H703" s="13"/>
      <c r="I703" s="13"/>
    </row>
  </sheetData>
  <mergeCells count="336">
    <mergeCell ref="A142:A146"/>
    <mergeCell ref="G147:H147"/>
    <mergeCell ref="F142:F146"/>
    <mergeCell ref="E142:E146"/>
    <mergeCell ref="D142:D146"/>
    <mergeCell ref="C142:C146"/>
    <mergeCell ref="B142:B146"/>
    <mergeCell ref="F153:F156"/>
    <mergeCell ref="E153:E156"/>
    <mergeCell ref="D153:D156"/>
    <mergeCell ref="C153:C156"/>
    <mergeCell ref="B153:B156"/>
    <mergeCell ref="A153:A156"/>
    <mergeCell ref="G132:H132"/>
    <mergeCell ref="G133:G136"/>
    <mergeCell ref="H133:H136"/>
    <mergeCell ref="I133:I136"/>
    <mergeCell ref="G137:G141"/>
    <mergeCell ref="H137:H141"/>
    <mergeCell ref="I137:I141"/>
    <mergeCell ref="E123:E125"/>
    <mergeCell ref="F123:F125"/>
    <mergeCell ref="G127:G131"/>
    <mergeCell ref="H127:H131"/>
    <mergeCell ref="I127:I131"/>
    <mergeCell ref="H122:H123"/>
    <mergeCell ref="I122:I123"/>
    <mergeCell ref="A1:I1"/>
    <mergeCell ref="F112:F114"/>
    <mergeCell ref="G116:G120"/>
    <mergeCell ref="H116:H120"/>
    <mergeCell ref="I116:I120"/>
    <mergeCell ref="G126:H126"/>
    <mergeCell ref="A123:A125"/>
    <mergeCell ref="B123:B125"/>
    <mergeCell ref="C123:C125"/>
    <mergeCell ref="D123:D125"/>
    <mergeCell ref="F104:F105"/>
    <mergeCell ref="G107:G111"/>
    <mergeCell ref="H107:H111"/>
    <mergeCell ref="I107:I111"/>
    <mergeCell ref="G115:H115"/>
    <mergeCell ref="A112:A114"/>
    <mergeCell ref="B112:B114"/>
    <mergeCell ref="C112:C114"/>
    <mergeCell ref="D112:D114"/>
    <mergeCell ref="E112:E114"/>
    <mergeCell ref="A98:F98"/>
    <mergeCell ref="G99:G103"/>
    <mergeCell ref="H99:H103"/>
    <mergeCell ref="I99:I103"/>
    <mergeCell ref="G106:H106"/>
    <mergeCell ref="A104:A105"/>
    <mergeCell ref="B104:B105"/>
    <mergeCell ref="C104:C105"/>
    <mergeCell ref="D104:D105"/>
    <mergeCell ref="E104:E105"/>
    <mergeCell ref="G89:G93"/>
    <mergeCell ref="H89:H93"/>
    <mergeCell ref="I89:I93"/>
    <mergeCell ref="G98:H98"/>
    <mergeCell ref="A94:A97"/>
    <mergeCell ref="B94:B97"/>
    <mergeCell ref="C94:C97"/>
    <mergeCell ref="D94:D97"/>
    <mergeCell ref="E94:E97"/>
    <mergeCell ref="F94:F97"/>
    <mergeCell ref="G88:H88"/>
    <mergeCell ref="A83:A87"/>
    <mergeCell ref="B83:B87"/>
    <mergeCell ref="C83:C87"/>
    <mergeCell ref="D83:D87"/>
    <mergeCell ref="E83:E87"/>
    <mergeCell ref="F83:F87"/>
    <mergeCell ref="A88:F88"/>
    <mergeCell ref="H74:H77"/>
    <mergeCell ref="G78:G82"/>
    <mergeCell ref="H78:H82"/>
    <mergeCell ref="I78:I82"/>
    <mergeCell ref="G66:G70"/>
    <mergeCell ref="H66:H70"/>
    <mergeCell ref="I66:I70"/>
    <mergeCell ref="G72:H72"/>
    <mergeCell ref="G4:H9"/>
    <mergeCell ref="I4:I9"/>
    <mergeCell ref="G54:H54"/>
    <mergeCell ref="G41:G45"/>
    <mergeCell ref="H41:H45"/>
    <mergeCell ref="I41:I45"/>
    <mergeCell ref="I24:I29"/>
    <mergeCell ref="G40:H40"/>
    <mergeCell ref="G10:G14"/>
    <mergeCell ref="H10:H14"/>
    <mergeCell ref="I10:I14"/>
    <mergeCell ref="G24:G29"/>
    <mergeCell ref="H24:H29"/>
    <mergeCell ref="G23:H23"/>
    <mergeCell ref="A72:F72"/>
    <mergeCell ref="G73:H73"/>
    <mergeCell ref="G74:G77"/>
    <mergeCell ref="G55:G59"/>
    <mergeCell ref="H55:H59"/>
    <mergeCell ref="I55:I59"/>
    <mergeCell ref="G65:H65"/>
    <mergeCell ref="A60:A64"/>
    <mergeCell ref="B60:B64"/>
    <mergeCell ref="C60:C64"/>
    <mergeCell ref="D60:D64"/>
    <mergeCell ref="E60:E64"/>
    <mergeCell ref="F60:F64"/>
    <mergeCell ref="I74:I77"/>
    <mergeCell ref="A54:F54"/>
    <mergeCell ref="A46:A53"/>
    <mergeCell ref="B46:B53"/>
    <mergeCell ref="C46:C53"/>
    <mergeCell ref="D46:D53"/>
    <mergeCell ref="E46:E53"/>
    <mergeCell ref="F46:F53"/>
    <mergeCell ref="E30:E39"/>
    <mergeCell ref="F30:F39"/>
    <mergeCell ref="A40:F40"/>
    <mergeCell ref="A30:A39"/>
    <mergeCell ref="B30:B39"/>
    <mergeCell ref="C30:C39"/>
    <mergeCell ref="D30:D39"/>
    <mergeCell ref="G2:I2"/>
    <mergeCell ref="A2:A3"/>
    <mergeCell ref="B2:B3"/>
    <mergeCell ref="C2:C3"/>
    <mergeCell ref="D2:D3"/>
    <mergeCell ref="E2:E3"/>
    <mergeCell ref="F2:F3"/>
    <mergeCell ref="G148:G152"/>
    <mergeCell ref="H148:H152"/>
    <mergeCell ref="I148:I152"/>
    <mergeCell ref="A15:A22"/>
    <mergeCell ref="B15:B22"/>
    <mergeCell ref="C15:C22"/>
    <mergeCell ref="D15:D22"/>
    <mergeCell ref="E15:E22"/>
    <mergeCell ref="F15:F22"/>
    <mergeCell ref="A121:A122"/>
    <mergeCell ref="B121:B122"/>
    <mergeCell ref="C121:C122"/>
    <mergeCell ref="D121:D122"/>
    <mergeCell ref="E121:E122"/>
    <mergeCell ref="F121:F122"/>
    <mergeCell ref="G122:G123"/>
    <mergeCell ref="A23:F23"/>
    <mergeCell ref="A163:A165"/>
    <mergeCell ref="G167:G171"/>
    <mergeCell ref="H167:H171"/>
    <mergeCell ref="I167:I171"/>
    <mergeCell ref="G157:H157"/>
    <mergeCell ref="I183:I189"/>
    <mergeCell ref="G183:H189"/>
    <mergeCell ref="G190:G196"/>
    <mergeCell ref="H190:H196"/>
    <mergeCell ref="I190:I196"/>
    <mergeCell ref="I172:I176"/>
    <mergeCell ref="I158:I162"/>
    <mergeCell ref="G166:H166"/>
    <mergeCell ref="F163:F165"/>
    <mergeCell ref="G158:G162"/>
    <mergeCell ref="H158:H162"/>
    <mergeCell ref="E163:E165"/>
    <mergeCell ref="D163:D165"/>
    <mergeCell ref="C163:C165"/>
    <mergeCell ref="B163:B165"/>
    <mergeCell ref="F200:F202"/>
    <mergeCell ref="E200:E202"/>
    <mergeCell ref="D200:D202"/>
    <mergeCell ref="C200:C202"/>
    <mergeCell ref="B200:B202"/>
    <mergeCell ref="A200:A202"/>
    <mergeCell ref="G204:G208"/>
    <mergeCell ref="H204:H208"/>
    <mergeCell ref="G172:H176"/>
    <mergeCell ref="A197:A199"/>
    <mergeCell ref="B197:B199"/>
    <mergeCell ref="C197:C199"/>
    <mergeCell ref="D197:D199"/>
    <mergeCell ref="E197:E199"/>
    <mergeCell ref="F197:F199"/>
    <mergeCell ref="G201:G202"/>
    <mergeCell ref="H201:H202"/>
    <mergeCell ref="E209:E210"/>
    <mergeCell ref="D209:D210"/>
    <mergeCell ref="C209:C210"/>
    <mergeCell ref="B209:B210"/>
    <mergeCell ref="A209:A210"/>
    <mergeCell ref="G212:G216"/>
    <mergeCell ref="H212:H216"/>
    <mergeCell ref="I212:I216"/>
    <mergeCell ref="G203:H203"/>
    <mergeCell ref="I217:I221"/>
    <mergeCell ref="G217:H221"/>
    <mergeCell ref="G222:G226"/>
    <mergeCell ref="H222:H226"/>
    <mergeCell ref="I222:I226"/>
    <mergeCell ref="G230:H230"/>
    <mergeCell ref="F227:F229"/>
    <mergeCell ref="I204:I208"/>
    <mergeCell ref="G211:H211"/>
    <mergeCell ref="F209:F210"/>
    <mergeCell ref="E227:E229"/>
    <mergeCell ref="D227:D229"/>
    <mergeCell ref="C227:C229"/>
    <mergeCell ref="B227:B229"/>
    <mergeCell ref="A227:A229"/>
    <mergeCell ref="G231:G235"/>
    <mergeCell ref="H231:H235"/>
    <mergeCell ref="I231:I235"/>
    <mergeCell ref="G237:H237"/>
    <mergeCell ref="G238:G242"/>
    <mergeCell ref="H238:H242"/>
    <mergeCell ref="I238:I242"/>
    <mergeCell ref="I274:I278"/>
    <mergeCell ref="G274:H278"/>
    <mergeCell ref="G248:H252"/>
    <mergeCell ref="I248:I252"/>
    <mergeCell ref="G243:H247"/>
    <mergeCell ref="I243:I247"/>
    <mergeCell ref="G267:H271"/>
    <mergeCell ref="I267:I271"/>
    <mergeCell ref="A253:A256"/>
    <mergeCell ref="B253:B256"/>
    <mergeCell ref="C253:C256"/>
    <mergeCell ref="D253:D256"/>
    <mergeCell ref="E253:E256"/>
    <mergeCell ref="F253:F256"/>
    <mergeCell ref="G257:H261"/>
    <mergeCell ref="I257:I261"/>
    <mergeCell ref="G284:G288"/>
    <mergeCell ref="H284:H288"/>
    <mergeCell ref="I284:I288"/>
    <mergeCell ref="I279:I283"/>
    <mergeCell ref="G279:H283"/>
    <mergeCell ref="G256:H256"/>
    <mergeCell ref="G266:H266"/>
    <mergeCell ref="G273:H273"/>
    <mergeCell ref="G292:H292"/>
    <mergeCell ref="F289:F291"/>
    <mergeCell ref="E289:E291"/>
    <mergeCell ref="D289:D291"/>
    <mergeCell ref="C289:C291"/>
    <mergeCell ref="B289:B291"/>
    <mergeCell ref="A289:A291"/>
    <mergeCell ref="G293:G297"/>
    <mergeCell ref="H293:H297"/>
    <mergeCell ref="I293:I297"/>
    <mergeCell ref="G301:H301"/>
    <mergeCell ref="F298:F300"/>
    <mergeCell ref="E298:E300"/>
    <mergeCell ref="D298:D300"/>
    <mergeCell ref="C298:C300"/>
    <mergeCell ref="B298:B300"/>
    <mergeCell ref="A298:A300"/>
    <mergeCell ref="G302:G306"/>
    <mergeCell ref="H302:H306"/>
    <mergeCell ref="I302:I306"/>
    <mergeCell ref="G311:H311"/>
    <mergeCell ref="F307:F310"/>
    <mergeCell ref="E307:E310"/>
    <mergeCell ref="D307:D310"/>
    <mergeCell ref="C307:C310"/>
    <mergeCell ref="B307:B310"/>
    <mergeCell ref="A307:A310"/>
    <mergeCell ref="G312:G316"/>
    <mergeCell ref="H312:H316"/>
    <mergeCell ref="G342:H342"/>
    <mergeCell ref="G334:H338"/>
    <mergeCell ref="F339:F341"/>
    <mergeCell ref="E339:E341"/>
    <mergeCell ref="I362:I366"/>
    <mergeCell ref="I312:I316"/>
    <mergeCell ref="G321:H321"/>
    <mergeCell ref="F317:F320"/>
    <mergeCell ref="E317:E320"/>
    <mergeCell ref="I322:I326"/>
    <mergeCell ref="G322:H326"/>
    <mergeCell ref="G333:H333"/>
    <mergeCell ref="I343:I347"/>
    <mergeCell ref="G354:H358"/>
    <mergeCell ref="I354:I358"/>
    <mergeCell ref="F348:F352"/>
    <mergeCell ref="E348:E352"/>
    <mergeCell ref="F327:F332"/>
    <mergeCell ref="E327:E332"/>
    <mergeCell ref="G361:H361"/>
    <mergeCell ref="I201:I202"/>
    <mergeCell ref="A394:A399"/>
    <mergeCell ref="A400:A404"/>
    <mergeCell ref="D367:D369"/>
    <mergeCell ref="C367:C369"/>
    <mergeCell ref="B367:B369"/>
    <mergeCell ref="A367:A369"/>
    <mergeCell ref="F376:F384"/>
    <mergeCell ref="E376:E384"/>
    <mergeCell ref="D376:D384"/>
    <mergeCell ref="C376:C384"/>
    <mergeCell ref="B376:B384"/>
    <mergeCell ref="A376:A384"/>
    <mergeCell ref="G370:H370"/>
    <mergeCell ref="I371:I375"/>
    <mergeCell ref="G362:H366"/>
    <mergeCell ref="G385:H385"/>
    <mergeCell ref="F367:F369"/>
    <mergeCell ref="E367:E369"/>
    <mergeCell ref="G371:H375"/>
    <mergeCell ref="G353:H353"/>
    <mergeCell ref="A388:A393"/>
    <mergeCell ref="G343:H347"/>
    <mergeCell ref="I334:I338"/>
    <mergeCell ref="A359:A360"/>
    <mergeCell ref="B359:B360"/>
    <mergeCell ref="C359:C360"/>
    <mergeCell ref="D359:D360"/>
    <mergeCell ref="E359:E360"/>
    <mergeCell ref="F359:F360"/>
    <mergeCell ref="D317:D320"/>
    <mergeCell ref="C317:C320"/>
    <mergeCell ref="B317:B320"/>
    <mergeCell ref="A317:A320"/>
    <mergeCell ref="D348:D352"/>
    <mergeCell ref="C348:C352"/>
    <mergeCell ref="B348:B352"/>
    <mergeCell ref="A348:A352"/>
    <mergeCell ref="B327:B332"/>
    <mergeCell ref="A327:A332"/>
    <mergeCell ref="D327:D332"/>
    <mergeCell ref="D339:D341"/>
    <mergeCell ref="C339:C341"/>
    <mergeCell ref="B339:B341"/>
    <mergeCell ref="A339:A341"/>
    <mergeCell ref="C327:C332"/>
  </mergeCells>
  <pageMargins left="0.7" right="0.7" top="0.75" bottom="0.75" header="0.3" footer="0.3"/>
  <pageSetup paperSize="9" scale="6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2023-03-16T00:58:28Z</dcterms:modified>
</cp:coreProperties>
</file>