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2120" windowHeight="9120" activeTab="1"/>
  </bookViews>
  <sheets>
    <sheet name="прилож9" sheetId="14" r:id="rId1"/>
    <sheet name="прил11" sheetId="23" r:id="rId2"/>
  </sheets>
  <definedNames>
    <definedName name="_xlnm._FilterDatabase" localSheetId="0" hidden="1">прилож9!$A$25:$I$893</definedName>
  </definedNames>
  <calcPr calcId="114210"/>
</workbook>
</file>

<file path=xl/calcChain.xml><?xml version="1.0" encoding="utf-8"?>
<calcChain xmlns="http://schemas.openxmlformats.org/spreadsheetml/2006/main">
  <c r="G578" i="14"/>
  <c r="G528"/>
  <c r="G529"/>
  <c r="G360"/>
  <c r="G359"/>
  <c r="G354"/>
  <c r="G353"/>
  <c r="G336"/>
  <c r="G335"/>
  <c r="G277"/>
  <c r="G276"/>
  <c r="G786"/>
  <c r="G785"/>
  <c r="G588"/>
  <c r="G744"/>
  <c r="G743"/>
  <c r="G427"/>
  <c r="G425"/>
  <c r="G422"/>
  <c r="G414"/>
  <c r="G413"/>
  <c r="G125"/>
  <c r="G123"/>
  <c r="G58"/>
  <c r="G57"/>
  <c r="G56"/>
  <c r="G55"/>
  <c r="G796"/>
  <c r="G795"/>
  <c r="G781"/>
  <c r="G780"/>
  <c r="G193"/>
  <c r="G192"/>
  <c r="G753"/>
  <c r="G752"/>
  <c r="G449"/>
  <c r="G792"/>
  <c r="G791"/>
  <c r="G517"/>
  <c r="G516"/>
  <c r="G520"/>
  <c r="G519"/>
  <c r="G472"/>
  <c r="G471"/>
  <c r="G231"/>
  <c r="G230"/>
  <c r="G184"/>
  <c r="G805"/>
  <c r="G804"/>
  <c r="G789"/>
  <c r="G788"/>
  <c r="G228"/>
  <c r="G227"/>
  <c r="G196"/>
  <c r="G195"/>
  <c r="G190"/>
  <c r="G189"/>
  <c r="G180"/>
  <c r="G179"/>
  <c r="G178"/>
  <c r="G544"/>
  <c r="G543"/>
  <c r="G547"/>
  <c r="G546"/>
  <c r="G687"/>
  <c r="G686"/>
  <c r="G800"/>
  <c r="G802"/>
  <c r="G417"/>
  <c r="G416"/>
  <c r="G342"/>
  <c r="G341"/>
  <c r="G526"/>
  <c r="G525"/>
  <c r="G523"/>
  <c r="G522"/>
  <c r="G502"/>
  <c r="G501"/>
  <c r="G541"/>
  <c r="G540"/>
  <c r="G481"/>
  <c r="G480"/>
  <c r="G357"/>
  <c r="G356"/>
  <c r="G351"/>
  <c r="G350"/>
  <c r="I744"/>
  <c r="I743"/>
  <c r="H744"/>
  <c r="H743"/>
  <c r="H768"/>
  <c r="I768"/>
  <c r="G768"/>
  <c r="H771"/>
  <c r="H770"/>
  <c r="H766"/>
  <c r="H765"/>
  <c r="H764"/>
  <c r="I771"/>
  <c r="I770"/>
  <c r="I766"/>
  <c r="I765"/>
  <c r="I764"/>
  <c r="G771"/>
  <c r="G770"/>
  <c r="G766"/>
  <c r="G765"/>
  <c r="G764"/>
  <c r="I841"/>
  <c r="I840"/>
  <c r="I839"/>
  <c r="H840"/>
  <c r="H839"/>
  <c r="G840"/>
  <c r="G839"/>
  <c r="I838"/>
  <c r="I837"/>
  <c r="H838"/>
  <c r="H837"/>
  <c r="G837"/>
  <c r="H722"/>
  <c r="H721"/>
  <c r="I722"/>
  <c r="I721"/>
  <c r="H725"/>
  <c r="H724"/>
  <c r="I725"/>
  <c r="I724"/>
  <c r="H670"/>
  <c r="H669"/>
  <c r="I670"/>
  <c r="I669"/>
  <c r="I600"/>
  <c r="I599"/>
  <c r="H600"/>
  <c r="H599"/>
  <c r="G599"/>
  <c r="G464"/>
  <c r="G463"/>
  <c r="G462"/>
  <c r="I163"/>
  <c r="H163"/>
  <c r="I161"/>
  <c r="H161"/>
  <c r="H212"/>
  <c r="H211"/>
  <c r="H210"/>
  <c r="I212"/>
  <c r="I211"/>
  <c r="I210"/>
  <c r="G212"/>
  <c r="G211"/>
  <c r="G210"/>
  <c r="H153"/>
  <c r="I153"/>
  <c r="I148"/>
  <c r="H148"/>
  <c r="I146"/>
  <c r="H146"/>
  <c r="H629"/>
  <c r="H628"/>
  <c r="H627"/>
  <c r="I629"/>
  <c r="I628"/>
  <c r="I627"/>
  <c r="H578"/>
  <c r="H577"/>
  <c r="I578"/>
  <c r="I577"/>
  <c r="H514"/>
  <c r="H513"/>
  <c r="I514"/>
  <c r="I513"/>
  <c r="G532"/>
  <c r="G531"/>
  <c r="H490"/>
  <c r="H489"/>
  <c r="I490"/>
  <c r="I489"/>
  <c r="H425"/>
  <c r="I425"/>
  <c r="H423"/>
  <c r="I423"/>
  <c r="H316"/>
  <c r="H313"/>
  <c r="I316"/>
  <c r="I313"/>
  <c r="H113"/>
  <c r="H112"/>
  <c r="I113"/>
  <c r="I112"/>
  <c r="H110"/>
  <c r="H109"/>
  <c r="I110"/>
  <c r="I109"/>
  <c r="G386"/>
  <c r="G385"/>
  <c r="G383"/>
  <c r="G382"/>
  <c r="G380"/>
  <c r="G379"/>
  <c r="G174"/>
  <c r="G173"/>
  <c r="G172"/>
  <c r="G171"/>
  <c r="D35" i="23"/>
  <c r="G113" i="14"/>
  <c r="G112"/>
  <c r="G469"/>
  <c r="G468"/>
  <c r="G560"/>
  <c r="G559"/>
  <c r="G577"/>
  <c r="G146"/>
  <c r="G148"/>
  <c r="G889"/>
  <c r="G888"/>
  <c r="G887"/>
  <c r="G886"/>
  <c r="G885"/>
  <c r="D69" i="23"/>
  <c r="G693" i="14"/>
  <c r="G692"/>
  <c r="G696"/>
  <c r="G695"/>
  <c r="G690"/>
  <c r="G689"/>
  <c r="G699"/>
  <c r="G698"/>
  <c r="G702"/>
  <c r="G701"/>
  <c r="G705"/>
  <c r="G704"/>
  <c r="G708"/>
  <c r="G707"/>
  <c r="G372"/>
  <c r="G371"/>
  <c r="G370"/>
  <c r="G377"/>
  <c r="G376"/>
  <c r="G306"/>
  <c r="G305"/>
  <c r="G311"/>
  <c r="G309"/>
  <c r="G322"/>
  <c r="G321"/>
  <c r="G339"/>
  <c r="G338"/>
  <c r="G345"/>
  <c r="G344"/>
  <c r="G303"/>
  <c r="G302"/>
  <c r="G316"/>
  <c r="G314"/>
  <c r="G325"/>
  <c r="G324"/>
  <c r="G319"/>
  <c r="G318"/>
  <c r="G330"/>
  <c r="G328"/>
  <c r="G333"/>
  <c r="G332"/>
  <c r="G348"/>
  <c r="G347"/>
  <c r="G186"/>
  <c r="G183"/>
  <c r="G182"/>
  <c r="G200"/>
  <c r="G199"/>
  <c r="G198"/>
  <c r="D37" i="23"/>
  <c r="G118" i="14"/>
  <c r="G117"/>
  <c r="G120"/>
  <c r="G129"/>
  <c r="G131"/>
  <c r="G133"/>
  <c r="G139"/>
  <c r="G141"/>
  <c r="G143"/>
  <c r="G136"/>
  <c r="G135"/>
  <c r="G151"/>
  <c r="G153"/>
  <c r="G156"/>
  <c r="G158"/>
  <c r="G161"/>
  <c r="G163"/>
  <c r="G166"/>
  <c r="G168"/>
  <c r="G64"/>
  <c r="G63"/>
  <c r="G67"/>
  <c r="G66"/>
  <c r="G71"/>
  <c r="G70"/>
  <c r="G69"/>
  <c r="G76"/>
  <c r="G75"/>
  <c r="G79"/>
  <c r="G78"/>
  <c r="G82"/>
  <c r="G81"/>
  <c r="G85"/>
  <c r="G84"/>
  <c r="G88"/>
  <c r="G87"/>
  <c r="G92"/>
  <c r="G91"/>
  <c r="G95"/>
  <c r="G94"/>
  <c r="G98"/>
  <c r="G97"/>
  <c r="G102"/>
  <c r="G101"/>
  <c r="G100"/>
  <c r="G106"/>
  <c r="G105"/>
  <c r="G104"/>
  <c r="G110"/>
  <c r="G109"/>
  <c r="G454"/>
  <c r="G453"/>
  <c r="I493"/>
  <c r="I492"/>
  <c r="H493"/>
  <c r="H492"/>
  <c r="G493"/>
  <c r="G492"/>
  <c r="G487"/>
  <c r="G486"/>
  <c r="G490"/>
  <c r="G489"/>
  <c r="G496"/>
  <c r="G495"/>
  <c r="G499"/>
  <c r="G498"/>
  <c r="G505"/>
  <c r="G504"/>
  <c r="G550"/>
  <c r="G549"/>
  <c r="G508"/>
  <c r="G507"/>
  <c r="G511"/>
  <c r="G510"/>
  <c r="G538"/>
  <c r="G537"/>
  <c r="G535"/>
  <c r="G534"/>
  <c r="G514"/>
  <c r="G513"/>
  <c r="G432"/>
  <c r="H348"/>
  <c r="H347"/>
  <c r="I348"/>
  <c r="I347"/>
  <c r="H345"/>
  <c r="H344"/>
  <c r="I345"/>
  <c r="I344"/>
  <c r="H330"/>
  <c r="H327"/>
  <c r="I330"/>
  <c r="I327"/>
  <c r="E70" i="23"/>
  <c r="H31" i="14"/>
  <c r="H30"/>
  <c r="H37"/>
  <c r="H39"/>
  <c r="H36"/>
  <c r="H41"/>
  <c r="H47"/>
  <c r="H46"/>
  <c r="H45"/>
  <c r="H44"/>
  <c r="H43"/>
  <c r="E29" i="23"/>
  <c r="H118" i="14"/>
  <c r="H120"/>
  <c r="H125"/>
  <c r="H122"/>
  <c r="H129"/>
  <c r="H131"/>
  <c r="H133"/>
  <c r="H139"/>
  <c r="H141"/>
  <c r="H151"/>
  <c r="H156"/>
  <c r="H155"/>
  <c r="H158"/>
  <c r="H166"/>
  <c r="H168"/>
  <c r="H165"/>
  <c r="H207"/>
  <c r="H206"/>
  <c r="H205"/>
  <c r="H204"/>
  <c r="H203"/>
  <c r="H217"/>
  <c r="H216"/>
  <c r="H215"/>
  <c r="H214"/>
  <c r="H399"/>
  <c r="H401"/>
  <c r="H408"/>
  <c r="H407"/>
  <c r="H406"/>
  <c r="H405"/>
  <c r="H404"/>
  <c r="H825"/>
  <c r="H827"/>
  <c r="H829"/>
  <c r="H841"/>
  <c r="H843"/>
  <c r="H863"/>
  <c r="H865"/>
  <c r="H867"/>
  <c r="H880"/>
  <c r="H879"/>
  <c r="H883"/>
  <c r="H882"/>
  <c r="H71"/>
  <c r="H70"/>
  <c r="H69"/>
  <c r="H102"/>
  <c r="H101"/>
  <c r="H100"/>
  <c r="H200"/>
  <c r="H199"/>
  <c r="H392"/>
  <c r="H394"/>
  <c r="H596"/>
  <c r="H595"/>
  <c r="H738"/>
  <c r="H737"/>
  <c r="I31"/>
  <c r="I30"/>
  <c r="I37"/>
  <c r="I39"/>
  <c r="I41"/>
  <c r="I71"/>
  <c r="I70"/>
  <c r="I69"/>
  <c r="I102"/>
  <c r="I101"/>
  <c r="I100"/>
  <c r="I118"/>
  <c r="I120"/>
  <c r="I200"/>
  <c r="I199"/>
  <c r="I392"/>
  <c r="I391"/>
  <c r="I390"/>
  <c r="I389"/>
  <c r="I394"/>
  <c r="I596"/>
  <c r="I595"/>
  <c r="I738"/>
  <c r="I737"/>
  <c r="I825"/>
  <c r="I824"/>
  <c r="I827"/>
  <c r="I829"/>
  <c r="I843"/>
  <c r="I863"/>
  <c r="I862"/>
  <c r="I861"/>
  <c r="I860"/>
  <c r="I865"/>
  <c r="I867"/>
  <c r="G31"/>
  <c r="G30"/>
  <c r="G28"/>
  <c r="G37"/>
  <c r="G39"/>
  <c r="G41"/>
  <c r="G36"/>
  <c r="G34"/>
  <c r="G392"/>
  <c r="G394"/>
  <c r="G596"/>
  <c r="G595"/>
  <c r="G738"/>
  <c r="G737"/>
  <c r="G825"/>
  <c r="G827"/>
  <c r="G829"/>
  <c r="G841"/>
  <c r="G844"/>
  <c r="G843"/>
  <c r="G863"/>
  <c r="G862"/>
  <c r="G861"/>
  <c r="G860"/>
  <c r="G865"/>
  <c r="G867"/>
  <c r="D72" i="23"/>
  <c r="G423" i="14"/>
  <c r="I168"/>
  <c r="I166"/>
  <c r="G451"/>
  <c r="H88"/>
  <c r="H87"/>
  <c r="I88"/>
  <c r="I87"/>
  <c r="H85"/>
  <c r="H84"/>
  <c r="I85"/>
  <c r="I84"/>
  <c r="G257"/>
  <c r="G256"/>
  <c r="G222"/>
  <c r="G221"/>
  <c r="G53"/>
  <c r="G52"/>
  <c r="G51"/>
  <c r="G50"/>
  <c r="G722"/>
  <c r="G721"/>
  <c r="G797"/>
  <c r="G601"/>
  <c r="G478"/>
  <c r="G477"/>
  <c r="G603"/>
  <c r="G605"/>
  <c r="G364"/>
  <c r="G363"/>
  <c r="G367"/>
  <c r="G366"/>
  <c r="G287"/>
  <c r="G286"/>
  <c r="G290"/>
  <c r="G289"/>
  <c r="G297"/>
  <c r="G296"/>
  <c r="G280"/>
  <c r="G279"/>
  <c r="G283"/>
  <c r="G282"/>
  <c r="G294"/>
  <c r="G293"/>
  <c r="G292"/>
  <c r="G399"/>
  <c r="G401"/>
  <c r="G778"/>
  <c r="G783"/>
  <c r="G782"/>
  <c r="G817"/>
  <c r="G816"/>
  <c r="G814"/>
  <c r="G813"/>
  <c r="G808"/>
  <c r="G807"/>
  <c r="G811"/>
  <c r="G810"/>
  <c r="G457"/>
  <c r="G456"/>
  <c r="G460"/>
  <c r="G459"/>
  <c r="G466"/>
  <c r="G465"/>
  <c r="G475"/>
  <c r="G474"/>
  <c r="G234"/>
  <c r="G233"/>
  <c r="G237"/>
  <c r="G236"/>
  <c r="G47"/>
  <c r="G46"/>
  <c r="G45"/>
  <c r="G44"/>
  <c r="G43"/>
  <c r="D29" i="23"/>
  <c r="G207" i="14"/>
  <c r="G206"/>
  <c r="G205"/>
  <c r="G204"/>
  <c r="G203"/>
  <c r="D40" i="23"/>
  <c r="G217" i="14"/>
  <c r="G216"/>
  <c r="G215"/>
  <c r="G214"/>
  <c r="G240"/>
  <c r="G242"/>
  <c r="G245"/>
  <c r="G244"/>
  <c r="G248"/>
  <c r="G247"/>
  <c r="G251"/>
  <c r="G250"/>
  <c r="G254"/>
  <c r="G253"/>
  <c r="G852"/>
  <c r="G851"/>
  <c r="G855"/>
  <c r="G854"/>
  <c r="G858"/>
  <c r="G857"/>
  <c r="G873"/>
  <c r="G872"/>
  <c r="G880"/>
  <c r="G879"/>
  <c r="G883"/>
  <c r="G882"/>
  <c r="G590"/>
  <c r="G589"/>
  <c r="G644"/>
  <c r="G643"/>
  <c r="G642"/>
  <c r="G654"/>
  <c r="G656"/>
  <c r="G650"/>
  <c r="G649"/>
  <c r="G648"/>
  <c r="G712"/>
  <c r="G714"/>
  <c r="G716"/>
  <c r="G719"/>
  <c r="G718"/>
  <c r="G725"/>
  <c r="G724"/>
  <c r="G728"/>
  <c r="G727"/>
  <c r="G732"/>
  <c r="G731"/>
  <c r="G730"/>
  <c r="G563"/>
  <c r="G562"/>
  <c r="G566"/>
  <c r="G565"/>
  <c r="G569"/>
  <c r="G568"/>
  <c r="G572"/>
  <c r="G571"/>
  <c r="G575"/>
  <c r="G574"/>
  <c r="G263"/>
  <c r="G262"/>
  <c r="G266"/>
  <c r="G265"/>
  <c r="H222"/>
  <c r="H221"/>
  <c r="H234"/>
  <c r="H233"/>
  <c r="H237"/>
  <c r="H236"/>
  <c r="H242"/>
  <c r="H239"/>
  <c r="H245"/>
  <c r="H244"/>
  <c r="H248"/>
  <c r="H247"/>
  <c r="H251"/>
  <c r="H250"/>
  <c r="H263"/>
  <c r="H262"/>
  <c r="H261"/>
  <c r="H260"/>
  <c r="H270"/>
  <c r="H269"/>
  <c r="H268"/>
  <c r="I207"/>
  <c r="I206"/>
  <c r="I205"/>
  <c r="I204"/>
  <c r="I203"/>
  <c r="I217"/>
  <c r="I216"/>
  <c r="I215"/>
  <c r="I214"/>
  <c r="I222"/>
  <c r="I221"/>
  <c r="I234"/>
  <c r="I233"/>
  <c r="I237"/>
  <c r="I236"/>
  <c r="I242"/>
  <c r="I239"/>
  <c r="I245"/>
  <c r="I244"/>
  <c r="I248"/>
  <c r="I247"/>
  <c r="I251"/>
  <c r="I250"/>
  <c r="I263"/>
  <c r="I262"/>
  <c r="I261"/>
  <c r="I260"/>
  <c r="I270"/>
  <c r="I269"/>
  <c r="I268"/>
  <c r="I125"/>
  <c r="I122"/>
  <c r="I129"/>
  <c r="I131"/>
  <c r="I133"/>
  <c r="I139"/>
  <c r="I138"/>
  <c r="I141"/>
  <c r="I151"/>
  <c r="I150"/>
  <c r="I156"/>
  <c r="I158"/>
  <c r="H451"/>
  <c r="H448"/>
  <c r="H457"/>
  <c r="H456"/>
  <c r="H460"/>
  <c r="H459"/>
  <c r="H463"/>
  <c r="H462"/>
  <c r="I451"/>
  <c r="I448"/>
  <c r="I457"/>
  <c r="I456"/>
  <c r="I460"/>
  <c r="I459"/>
  <c r="I463"/>
  <c r="I462"/>
  <c r="H654"/>
  <c r="H656"/>
  <c r="H650"/>
  <c r="H649"/>
  <c r="H648"/>
  <c r="I654"/>
  <c r="I656"/>
  <c r="I650"/>
  <c r="I649"/>
  <c r="I648"/>
  <c r="H644"/>
  <c r="H643"/>
  <c r="H642"/>
  <c r="I408"/>
  <c r="I407"/>
  <c r="I406"/>
  <c r="I405"/>
  <c r="I404"/>
  <c r="I644"/>
  <c r="I643"/>
  <c r="I642"/>
  <c r="H306"/>
  <c r="H305"/>
  <c r="H309"/>
  <c r="H311"/>
  <c r="H319"/>
  <c r="H318"/>
  <c r="I306"/>
  <c r="I305"/>
  <c r="I309"/>
  <c r="I311"/>
  <c r="I319"/>
  <c r="I318"/>
  <c r="H280"/>
  <c r="H279"/>
  <c r="H275"/>
  <c r="H274"/>
  <c r="H287"/>
  <c r="H286"/>
  <c r="H290"/>
  <c r="H289"/>
  <c r="I280"/>
  <c r="I279"/>
  <c r="I275"/>
  <c r="I274"/>
  <c r="I287"/>
  <c r="I286"/>
  <c r="I290"/>
  <c r="I289"/>
  <c r="I399"/>
  <c r="I398"/>
  <c r="I401"/>
  <c r="H64"/>
  <c r="H63"/>
  <c r="H67"/>
  <c r="H66"/>
  <c r="H76"/>
  <c r="H75"/>
  <c r="H79"/>
  <c r="H78"/>
  <c r="H92"/>
  <c r="H91"/>
  <c r="H95"/>
  <c r="H94"/>
  <c r="H98"/>
  <c r="H97"/>
  <c r="H106"/>
  <c r="H105"/>
  <c r="H104"/>
  <c r="H873"/>
  <c r="H872"/>
  <c r="I64"/>
  <c r="I63"/>
  <c r="I67"/>
  <c r="I66"/>
  <c r="I76"/>
  <c r="I75"/>
  <c r="I79"/>
  <c r="I78"/>
  <c r="I92"/>
  <c r="I91"/>
  <c r="I95"/>
  <c r="I94"/>
  <c r="I98"/>
  <c r="I97"/>
  <c r="I106"/>
  <c r="I105"/>
  <c r="I104"/>
  <c r="I873"/>
  <c r="I872"/>
  <c r="I871"/>
  <c r="I870"/>
  <c r="H53"/>
  <c r="H52"/>
  <c r="H50"/>
  <c r="H49"/>
  <c r="E32" i="23"/>
  <c r="I53" i="14"/>
  <c r="I52"/>
  <c r="I50"/>
  <c r="I49"/>
  <c r="F32" i="23"/>
  <c r="H852" i="14"/>
  <c r="H851"/>
  <c r="H855"/>
  <c r="H854"/>
  <c r="H850"/>
  <c r="H849"/>
  <c r="H858"/>
  <c r="H857"/>
  <c r="I852"/>
  <c r="I851"/>
  <c r="I855"/>
  <c r="I854"/>
  <c r="I858"/>
  <c r="I857"/>
  <c r="I47"/>
  <c r="I46"/>
  <c r="I45"/>
  <c r="I44"/>
  <c r="I43"/>
  <c r="F29" i="23"/>
  <c r="I880" i="14"/>
  <c r="I879"/>
  <c r="I883"/>
  <c r="I882"/>
  <c r="I179"/>
  <c r="I178"/>
  <c r="I182"/>
  <c r="I181"/>
  <c r="I441"/>
  <c r="I440"/>
  <c r="I439"/>
  <c r="I438"/>
  <c r="I437"/>
  <c r="I487"/>
  <c r="I486"/>
  <c r="I499"/>
  <c r="I498"/>
  <c r="I502"/>
  <c r="I501"/>
  <c r="I511"/>
  <c r="I510"/>
  <c r="I554"/>
  <c r="I553"/>
  <c r="I552"/>
  <c r="I560"/>
  <c r="I559"/>
  <c r="I566"/>
  <c r="I565"/>
  <c r="I569"/>
  <c r="I568"/>
  <c r="I585"/>
  <c r="I587"/>
  <c r="I590"/>
  <c r="I589"/>
  <c r="I680"/>
  <c r="I679"/>
  <c r="I678"/>
  <c r="I677"/>
  <c r="I676"/>
  <c r="I601"/>
  <c r="I605"/>
  <c r="I625"/>
  <c r="I624"/>
  <c r="I623"/>
  <c r="I633"/>
  <c r="I632"/>
  <c r="I631"/>
  <c r="I637"/>
  <c r="I636"/>
  <c r="I635"/>
  <c r="I610"/>
  <c r="I609"/>
  <c r="I613"/>
  <c r="I612"/>
  <c r="I616"/>
  <c r="I615"/>
  <c r="I620"/>
  <c r="I619"/>
  <c r="I618"/>
  <c r="I664"/>
  <c r="I663"/>
  <c r="I667"/>
  <c r="I666"/>
  <c r="I674"/>
  <c r="I673"/>
  <c r="I672"/>
  <c r="I687"/>
  <c r="I686"/>
  <c r="I693"/>
  <c r="I692"/>
  <c r="I712"/>
  <c r="I714"/>
  <c r="I716"/>
  <c r="I719"/>
  <c r="I718"/>
  <c r="I732"/>
  <c r="I731"/>
  <c r="I730"/>
  <c r="I741"/>
  <c r="I745"/>
  <c r="I750"/>
  <c r="I749"/>
  <c r="I755"/>
  <c r="I752"/>
  <c r="I758"/>
  <c r="I757"/>
  <c r="I762"/>
  <c r="I761"/>
  <c r="I760"/>
  <c r="I778"/>
  <c r="I780"/>
  <c r="I777"/>
  <c r="I783"/>
  <c r="I782"/>
  <c r="H511"/>
  <c r="H510"/>
  <c r="H590"/>
  <c r="H589"/>
  <c r="H585"/>
  <c r="H587"/>
  <c r="H680"/>
  <c r="H679"/>
  <c r="H678"/>
  <c r="H677"/>
  <c r="H676"/>
  <c r="H179"/>
  <c r="H178"/>
  <c r="H182"/>
  <c r="H181"/>
  <c r="H441"/>
  <c r="H440"/>
  <c r="H439"/>
  <c r="H438"/>
  <c r="H437"/>
  <c r="H487"/>
  <c r="H486"/>
  <c r="H499"/>
  <c r="H498"/>
  <c r="H502"/>
  <c r="H501"/>
  <c r="H554"/>
  <c r="H553"/>
  <c r="H552"/>
  <c r="H560"/>
  <c r="H559"/>
  <c r="H566"/>
  <c r="H565"/>
  <c r="H569"/>
  <c r="H568"/>
  <c r="H664"/>
  <c r="H663"/>
  <c r="H667"/>
  <c r="H666"/>
  <c r="H674"/>
  <c r="H673"/>
  <c r="H672"/>
  <c r="H601"/>
  <c r="H605"/>
  <c r="H625"/>
  <c r="H624"/>
  <c r="H623"/>
  <c r="H633"/>
  <c r="H632"/>
  <c r="H631"/>
  <c r="H637"/>
  <c r="H636"/>
  <c r="H635"/>
  <c r="H610"/>
  <c r="H609"/>
  <c r="H613"/>
  <c r="H612"/>
  <c r="H616"/>
  <c r="H615"/>
  <c r="H620"/>
  <c r="H619"/>
  <c r="H618"/>
  <c r="H687"/>
  <c r="H686"/>
  <c r="H693"/>
  <c r="H692"/>
  <c r="H712"/>
  <c r="H714"/>
  <c r="H716"/>
  <c r="H719"/>
  <c r="H718"/>
  <c r="H732"/>
  <c r="H731"/>
  <c r="H730"/>
  <c r="H741"/>
  <c r="H745"/>
  <c r="H750"/>
  <c r="H749"/>
  <c r="H755"/>
  <c r="H752"/>
  <c r="H758"/>
  <c r="H757"/>
  <c r="H762"/>
  <c r="H761"/>
  <c r="H760"/>
  <c r="H778"/>
  <c r="H777"/>
  <c r="H776"/>
  <c r="H775"/>
  <c r="H774"/>
  <c r="H780"/>
  <c r="H783"/>
  <c r="H782"/>
  <c r="G625"/>
  <c r="G624"/>
  <c r="G623"/>
  <c r="G629"/>
  <c r="G628"/>
  <c r="G627"/>
  <c r="G633"/>
  <c r="G632"/>
  <c r="G631"/>
  <c r="G637"/>
  <c r="G636"/>
  <c r="G635"/>
  <c r="G610"/>
  <c r="G609"/>
  <c r="G613"/>
  <c r="G612"/>
  <c r="G616"/>
  <c r="G615"/>
  <c r="G620"/>
  <c r="G619"/>
  <c r="G618"/>
  <c r="G554"/>
  <c r="G553"/>
  <c r="G552"/>
  <c r="G585"/>
  <c r="G584"/>
  <c r="G587"/>
  <c r="G408"/>
  <c r="G407"/>
  <c r="G406"/>
  <c r="G405"/>
  <c r="G404"/>
  <c r="D60" i="23"/>
  <c r="G270" i="14"/>
  <c r="G269"/>
  <c r="G268"/>
  <c r="G441"/>
  <c r="G440"/>
  <c r="G439"/>
  <c r="G438"/>
  <c r="G437"/>
  <c r="G664"/>
  <c r="G663"/>
  <c r="G667"/>
  <c r="G666"/>
  <c r="G670"/>
  <c r="G669"/>
  <c r="G674"/>
  <c r="G673"/>
  <c r="G672"/>
  <c r="G680"/>
  <c r="G679"/>
  <c r="G678"/>
  <c r="G677"/>
  <c r="G676"/>
  <c r="G741"/>
  <c r="G740"/>
  <c r="G745"/>
  <c r="G750"/>
  <c r="G749"/>
  <c r="G758"/>
  <c r="G757"/>
  <c r="G762"/>
  <c r="G761"/>
  <c r="G760"/>
  <c r="H364"/>
  <c r="H363"/>
  <c r="H367"/>
  <c r="H366"/>
  <c r="I364"/>
  <c r="I363"/>
  <c r="I367"/>
  <c r="I366"/>
  <c r="G225"/>
  <c r="G224"/>
  <c r="H844"/>
  <c r="I844"/>
  <c r="F70" i="23"/>
  <c r="G145" i="14"/>
  <c r="H160"/>
  <c r="H435"/>
  <c r="H434"/>
  <c r="H431"/>
  <c r="H422"/>
  <c r="G434"/>
  <c r="G431"/>
  <c r="I160"/>
  <c r="I435"/>
  <c r="I434"/>
  <c r="I431"/>
  <c r="H150"/>
  <c r="G160"/>
  <c r="G429"/>
  <c r="G428"/>
  <c r="H117"/>
  <c r="I711"/>
  <c r="I710"/>
  <c r="H653"/>
  <c r="H652"/>
  <c r="G799"/>
  <c r="H862"/>
  <c r="H861"/>
  <c r="H860"/>
  <c r="G398"/>
  <c r="G397"/>
  <c r="G396"/>
  <c r="I145"/>
  <c r="G308"/>
  <c r="G165"/>
  <c r="G128"/>
  <c r="I653"/>
  <c r="I652"/>
  <c r="I647"/>
  <c r="I646"/>
  <c r="G824"/>
  <c r="G823"/>
  <c r="I117"/>
  <c r="I422"/>
  <c r="G239"/>
  <c r="I36"/>
  <c r="I35"/>
  <c r="G313"/>
  <c r="I155"/>
  <c r="G327"/>
  <c r="I584"/>
  <c r="I583"/>
  <c r="I582"/>
  <c r="I581"/>
  <c r="F54" i="23"/>
  <c r="I165" i="14"/>
  <c r="G155"/>
  <c r="I308"/>
  <c r="G711"/>
  <c r="G150"/>
  <c r="I128"/>
  <c r="H138"/>
  <c r="H128"/>
  <c r="I869"/>
  <c r="G794"/>
  <c r="G776"/>
  <c r="G775"/>
  <c r="G774"/>
  <c r="I558"/>
  <c r="I557"/>
  <c r="G485"/>
  <c r="G484"/>
  <c r="G483"/>
  <c r="D52" i="23"/>
  <c r="I362" i="14"/>
  <c r="I822"/>
  <c r="I823"/>
  <c r="I821"/>
  <c r="F27" i="23"/>
  <c r="I608" i="14"/>
  <c r="I607"/>
  <c r="I396"/>
  <c r="I397"/>
  <c r="I776"/>
  <c r="I775"/>
  <c r="I774"/>
  <c r="H869"/>
  <c r="H871"/>
  <c r="H870"/>
  <c r="H641"/>
  <c r="H640"/>
  <c r="E61" i="23"/>
  <c r="G608" i="14"/>
  <c r="G607"/>
  <c r="G662"/>
  <c r="G661"/>
  <c r="G660"/>
  <c r="G659"/>
  <c r="I662"/>
  <c r="I661"/>
  <c r="I660"/>
  <c r="I659"/>
  <c r="H308"/>
  <c r="H301"/>
  <c r="H300"/>
  <c r="I116"/>
  <c r="I115"/>
  <c r="H398"/>
  <c r="H396"/>
  <c r="G138"/>
  <c r="G116"/>
  <c r="G115"/>
  <c r="G583"/>
  <c r="G582"/>
  <c r="G581"/>
  <c r="D54" i="23"/>
  <c r="G598" i="14"/>
  <c r="G594"/>
  <c r="G593"/>
  <c r="H598"/>
  <c r="H594"/>
  <c r="H593"/>
  <c r="G836"/>
  <c r="G835"/>
  <c r="G834"/>
  <c r="G833"/>
  <c r="G832"/>
  <c r="G831"/>
  <c r="G748"/>
  <c r="G747"/>
  <c r="G777"/>
  <c r="I598"/>
  <c r="I594"/>
  <c r="I593"/>
  <c r="G822"/>
  <c r="H711"/>
  <c r="H710"/>
  <c r="H684"/>
  <c r="H683"/>
  <c r="I421"/>
  <c r="I420"/>
  <c r="I419"/>
  <c r="F62" i="23"/>
  <c r="H748" i="14"/>
  <c r="H747"/>
  <c r="H685"/>
  <c r="H622"/>
  <c r="H584"/>
  <c r="H583"/>
  <c r="H582"/>
  <c r="H581"/>
  <c r="E54" i="23"/>
  <c r="I748" i="14"/>
  <c r="I747"/>
  <c r="H391"/>
  <c r="H390"/>
  <c r="H389"/>
  <c r="H824"/>
  <c r="H740"/>
  <c r="H736"/>
  <c r="H735"/>
  <c r="H734"/>
  <c r="E58" i="23"/>
  <c r="G710" i="14"/>
  <c r="G653"/>
  <c r="G652"/>
  <c r="G647"/>
  <c r="G646"/>
  <c r="H145"/>
  <c r="H116"/>
  <c r="H115"/>
  <c r="I740"/>
  <c r="I736"/>
  <c r="I735"/>
  <c r="I734"/>
  <c r="F58" i="23"/>
  <c r="G188" i="14"/>
  <c r="I878"/>
  <c r="I876"/>
  <c r="I877"/>
  <c r="G640"/>
  <c r="G641"/>
  <c r="H647"/>
  <c r="H646"/>
  <c r="H876"/>
  <c r="H878"/>
  <c r="H877"/>
  <c r="G375"/>
  <c r="G374"/>
  <c r="G369"/>
  <c r="D47" i="23"/>
  <c r="G877" i="14"/>
  <c r="G876"/>
  <c r="H608"/>
  <c r="H607"/>
  <c r="I640"/>
  <c r="I641"/>
  <c r="H662"/>
  <c r="H661"/>
  <c r="H660"/>
  <c r="H659"/>
  <c r="G878"/>
  <c r="H592"/>
  <c r="E55" i="23"/>
  <c r="H836" i="14"/>
  <c r="H835"/>
  <c r="H834"/>
  <c r="H833"/>
  <c r="H832"/>
  <c r="H831"/>
  <c r="H773"/>
  <c r="E64" i="23"/>
  <c r="E63"/>
  <c r="I850" i="14"/>
  <c r="I849"/>
  <c r="I848"/>
  <c r="G869"/>
  <c r="G871"/>
  <c r="G870"/>
  <c r="G558"/>
  <c r="I836"/>
  <c r="I835"/>
  <c r="I834"/>
  <c r="I833"/>
  <c r="I832"/>
  <c r="I831"/>
  <c r="G685"/>
  <c r="G684"/>
  <c r="G683"/>
  <c r="I388"/>
  <c r="F49" i="23"/>
  <c r="H35" i="14"/>
  <c r="H33"/>
  <c r="E28" i="23"/>
  <c r="H34" i="14"/>
  <c r="G622"/>
  <c r="H558"/>
  <c r="I685"/>
  <c r="I684"/>
  <c r="I683"/>
  <c r="H848"/>
  <c r="H823"/>
  <c r="H822"/>
  <c r="H821"/>
  <c r="F64" i="23"/>
  <c r="F63"/>
  <c r="I773" i="14"/>
  <c r="H421"/>
  <c r="H420"/>
  <c r="H419"/>
  <c r="H403"/>
  <c r="I622"/>
  <c r="G736"/>
  <c r="G735"/>
  <c r="G734"/>
  <c r="D58" i="23"/>
  <c r="G850" i="14"/>
  <c r="G849"/>
  <c r="G848"/>
  <c r="I556"/>
  <c r="F53" i="23"/>
  <c r="G391" i="14"/>
  <c r="G390"/>
  <c r="G389"/>
  <c r="G388"/>
  <c r="D49" i="23"/>
  <c r="G821" i="14"/>
  <c r="G421"/>
  <c r="G420"/>
  <c r="G419"/>
  <c r="I34"/>
  <c r="I820"/>
  <c r="I819"/>
  <c r="G275"/>
  <c r="G274"/>
  <c r="G301"/>
  <c r="G300"/>
  <c r="G122"/>
  <c r="G412"/>
  <c r="G411"/>
  <c r="G410"/>
  <c r="I33"/>
  <c r="F28" i="23"/>
  <c r="G261" i="14"/>
  <c r="G260"/>
  <c r="G259"/>
  <c r="D43" i="23"/>
  <c r="I447" i="14"/>
  <c r="I446"/>
  <c r="I445"/>
  <c r="F51" i="23"/>
  <c r="H362" i="14"/>
  <c r="G362"/>
  <c r="H436"/>
  <c r="E66" i="23"/>
  <c r="E65"/>
  <c r="E60"/>
  <c r="H447" i="14"/>
  <c r="H446"/>
  <c r="H445"/>
  <c r="F60" i="23"/>
  <c r="F66"/>
  <c r="F65"/>
  <c r="I436" i="14"/>
  <c r="I485"/>
  <c r="I484"/>
  <c r="I483"/>
  <c r="F52" i="23"/>
  <c r="H485" i="14"/>
  <c r="H484"/>
  <c r="H483"/>
  <c r="E52" i="23"/>
  <c r="G448" i="14"/>
  <c r="G447"/>
  <c r="G446"/>
  <c r="G445"/>
  <c r="D51" i="23"/>
  <c r="D66"/>
  <c r="D65"/>
  <c r="G436" i="14"/>
  <c r="H177"/>
  <c r="H176"/>
  <c r="H170"/>
  <c r="I29"/>
  <c r="I28"/>
  <c r="I27"/>
  <c r="F26" i="23"/>
  <c r="G285" i="14"/>
  <c r="I108"/>
  <c r="I90"/>
  <c r="I285"/>
  <c r="I273"/>
  <c r="H285"/>
  <c r="H273"/>
  <c r="I301"/>
  <c r="I300"/>
  <c r="H108"/>
  <c r="H90"/>
  <c r="G108"/>
  <c r="H74"/>
  <c r="I62"/>
  <c r="I61"/>
  <c r="H62"/>
  <c r="H61"/>
  <c r="I177"/>
  <c r="I176"/>
  <c r="F36" i="23"/>
  <c r="F34"/>
  <c r="I259" i="14"/>
  <c r="F43" i="23"/>
  <c r="I220" i="14"/>
  <c r="I219"/>
  <c r="F42" i="23"/>
  <c r="G177" i="14"/>
  <c r="G176"/>
  <c r="G170"/>
  <c r="E40" i="23"/>
  <c r="F40"/>
  <c r="G90" i="14"/>
  <c r="H259"/>
  <c r="E43" i="23"/>
  <c r="H220" i="14"/>
  <c r="H219"/>
  <c r="E42" i="23"/>
  <c r="I209" i="14"/>
  <c r="F41" i="23"/>
  <c r="I74" i="14"/>
  <c r="H209"/>
  <c r="E41" i="23"/>
  <c r="H27" i="14"/>
  <c r="H28"/>
  <c r="H29"/>
  <c r="G27"/>
  <c r="D26" i="23"/>
  <c r="G220" i="14"/>
  <c r="G219"/>
  <c r="D42" i="23"/>
  <c r="G209" i="14"/>
  <c r="D41" i="23"/>
  <c r="G29" i="14"/>
  <c r="G74"/>
  <c r="G62"/>
  <c r="G61"/>
  <c r="G49"/>
  <c r="D32" i="23"/>
  <c r="G33" i="14"/>
  <c r="G35"/>
  <c r="G592"/>
  <c r="D55" i="23"/>
  <c r="D62"/>
  <c r="I299" i="14"/>
  <c r="F46" i="23"/>
  <c r="H388" i="14"/>
  <c r="E49" i="23"/>
  <c r="H299" i="14"/>
  <c r="E46" i="23"/>
  <c r="H639" i="14"/>
  <c r="G639"/>
  <c r="I403"/>
  <c r="I592"/>
  <c r="F55" i="23"/>
  <c r="D61"/>
  <c r="D59"/>
  <c r="H397" i="14"/>
  <c r="E36" i="23"/>
  <c r="E34"/>
  <c r="G299" i="14"/>
  <c r="D46" i="23"/>
  <c r="E57"/>
  <c r="E56"/>
  <c r="H682" i="14"/>
  <c r="G403"/>
  <c r="G273"/>
  <c r="D45" i="23"/>
  <c r="E30"/>
  <c r="H847" i="14"/>
  <c r="H846"/>
  <c r="G556"/>
  <c r="D53" i="23"/>
  <c r="G557" i="14"/>
  <c r="F50" i="23"/>
  <c r="E68"/>
  <c r="E67"/>
  <c r="H875" i="14"/>
  <c r="F57" i="23"/>
  <c r="F56"/>
  <c r="I682" i="14"/>
  <c r="I658"/>
  <c r="H658"/>
  <c r="G847"/>
  <c r="D30" i="23"/>
  <c r="H556" i="14"/>
  <c r="E53" i="23"/>
  <c r="H557" i="14"/>
  <c r="F30" i="23"/>
  <c r="I847" i="14"/>
  <c r="I639"/>
  <c r="F61" i="23"/>
  <c r="F59"/>
  <c r="E62"/>
  <c r="E59"/>
  <c r="G875" i="14"/>
  <c r="D68" i="23"/>
  <c r="D67"/>
  <c r="H820" i="14"/>
  <c r="H819"/>
  <c r="E27" i="23"/>
  <c r="I875" i="14"/>
  <c r="F68" i="23"/>
  <c r="F67"/>
  <c r="G682" i="14"/>
  <c r="D57" i="23"/>
  <c r="D56"/>
  <c r="G773" i="14"/>
  <c r="D64" i="23"/>
  <c r="D63"/>
  <c r="D27"/>
  <c r="G820" i="14"/>
  <c r="G819"/>
  <c r="E51" i="23"/>
  <c r="H73" i="14"/>
  <c r="H60"/>
  <c r="I272"/>
  <c r="F45" i="23"/>
  <c r="F44"/>
  <c r="E45"/>
  <c r="I73" i="14"/>
  <c r="I60"/>
  <c r="F33" i="23"/>
  <c r="D38"/>
  <c r="G202" i="14"/>
  <c r="I170"/>
  <c r="D36" i="23"/>
  <c r="D34"/>
  <c r="I202" i="14"/>
  <c r="E38" i="23"/>
  <c r="G73" i="14"/>
  <c r="G60"/>
  <c r="D33" i="23"/>
  <c r="H202" i="14"/>
  <c r="F38" i="23"/>
  <c r="E26"/>
  <c r="D28"/>
  <c r="D50"/>
  <c r="H272" i="14"/>
  <c r="E44" i="23"/>
  <c r="G272" i="14"/>
  <c r="G846"/>
  <c r="I444"/>
  <c r="I443"/>
  <c r="G658"/>
  <c r="D44" i="23"/>
  <c r="G444" i="14"/>
  <c r="G443"/>
  <c r="H444"/>
  <c r="H443"/>
  <c r="E50" i="23"/>
  <c r="F25"/>
  <c r="F71"/>
  <c r="I846" i="14"/>
  <c r="E33" i="23"/>
  <c r="E25"/>
  <c r="H26" i="14"/>
  <c r="H25"/>
  <c r="I26"/>
  <c r="I25"/>
  <c r="D25" i="23"/>
  <c r="G26" i="14"/>
  <c r="H892"/>
  <c r="E71" i="23"/>
  <c r="G25" i="14"/>
  <c r="G892"/>
  <c r="D71" i="23"/>
  <c r="I892" i="14"/>
</calcChain>
</file>

<file path=xl/sharedStrings.xml><?xml version="1.0" encoding="utf-8"?>
<sst xmlns="http://schemas.openxmlformats.org/spreadsheetml/2006/main" count="4279" uniqueCount="595">
  <si>
    <t xml:space="preserve">Мероприятия по совершенствованию системы оповещения населения об опасностях </t>
  </si>
  <si>
    <t>061 00 00000</t>
  </si>
  <si>
    <t>061 01 11540</t>
  </si>
  <si>
    <t>069 00 00000</t>
  </si>
  <si>
    <t>Мероприятия непрограммных направлений деятельности органов местного самоуправления</t>
  </si>
  <si>
    <t>Мероприятия по обеспечению бесперебойной работы структурных подразделений администрации Надеждинского муниципального района в системе межведомственного электронного взаимодействия</t>
  </si>
  <si>
    <t>Средства массовой информации</t>
  </si>
  <si>
    <t>Периодическая печать и издательства</t>
  </si>
  <si>
    <t xml:space="preserve">Приобретение оборудования, содержание, проведение ремонтных работ на сетях и объектах жизнеобеспечения </t>
  </si>
  <si>
    <t>Проектирование (включая изыскания), реконструкция и строительство дорог местного значения в Надеждинском муниципальном районе</t>
  </si>
  <si>
    <t xml:space="preserve">Субсидии бюджетам муниципальных образований Приморского края на поддержку муниципальных программ развития малого и среднего предпринимательства </t>
  </si>
  <si>
    <t>Иные межбюджетные трансферты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</si>
  <si>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033 01 51460</t>
  </si>
  <si>
    <t>Условно утвержденные расходы</t>
  </si>
  <si>
    <t>Дополнительное образование детей</t>
  </si>
  <si>
    <t>090 01 11120</t>
  </si>
  <si>
    <t>Мероприятия в сфере противодействия коррупции</t>
  </si>
  <si>
    <t xml:space="preserve">муниципального района </t>
  </si>
  <si>
    <t>090 00 00000</t>
  </si>
  <si>
    <t>041 01 92370</t>
  </si>
  <si>
    <t>041 01 S2370</t>
  </si>
  <si>
    <t>Осуществление дорожной деятельности на автомобильных дорогах местного значения в рамках реализации Приоритетного проекта «Безопасные и качественные дороги»</t>
  </si>
  <si>
    <t>050 01 92390</t>
  </si>
  <si>
    <t>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</si>
  <si>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Капитальный ремонт зданий муниципальных общеобразовательных учреждений</t>
  </si>
  <si>
    <t>022 02 S2340</t>
  </si>
  <si>
    <t>100 00 00000</t>
  </si>
  <si>
    <t>103 00 00000</t>
  </si>
  <si>
    <t>103 01 20080</t>
  </si>
  <si>
    <t>104 00 00000</t>
  </si>
  <si>
    <t>104 01 20070</t>
  </si>
  <si>
    <t>Проведение мониторинга наркоситуации в Надеждинском муниципальном районе и организация антинаркотической пропаганды</t>
  </si>
  <si>
    <t>035 01 20010</t>
  </si>
  <si>
    <t>Обеспечение проведения выборов и референдумов</t>
  </si>
  <si>
    <t>014 00 00000</t>
  </si>
  <si>
    <t>014 01 20010</t>
  </si>
  <si>
    <t>021 02 S2020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</si>
  <si>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</si>
  <si>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  </t>
  </si>
  <si>
    <t>061 01 S2280</t>
  </si>
  <si>
    <t xml:space="preserve">Субвенции на осуществление отдельных государственных полномочий по организации и обеспечению оздоровления и отдыха детей </t>
  </si>
  <si>
    <t xml:space="preserve">Подпрограмма "Информационное освещение деятельности администрации Надеждинского муниципального района в средствах массовой информации" </t>
  </si>
  <si>
    <t>101 01 20120</t>
  </si>
  <si>
    <t>101 00 00000</t>
  </si>
  <si>
    <t>102 01 20130</t>
  </si>
  <si>
    <t>102 00 00000</t>
  </si>
  <si>
    <t>032 01 20030</t>
  </si>
  <si>
    <t>Мероприятия в области охраны труда</t>
  </si>
  <si>
    <t>Мероприятия по обеспечению сохранения и популяризации объектов культурного наследия (памятников истории и культуры)</t>
  </si>
  <si>
    <t>070 00 00000</t>
  </si>
  <si>
    <t>070 01 11170</t>
  </si>
  <si>
    <t>043 01 11130</t>
  </si>
  <si>
    <t>10</t>
  </si>
  <si>
    <t>110 00 00000</t>
  </si>
  <si>
    <t xml:space="preserve">Обеспечение благоустроенным жильем граждан Надеждинского муниципального района, проживающих в домах, признанных аварийными и подлежащими сносу  </t>
  </si>
  <si>
    <t>120 00 00000</t>
  </si>
  <si>
    <t>12</t>
  </si>
  <si>
    <t>120 01 11410</t>
  </si>
  <si>
    <t xml:space="preserve">Подготовка комплексных инженерных изысканий, разработка проектов планировки и межевание территории </t>
  </si>
  <si>
    <t>Отчисления взносов на капитальный ремонт муниципального имущества в многоквартирных домах</t>
  </si>
  <si>
    <t>Муниципальная программа "Обеспечение инженерной и транспортной  инфраструктурой земельных участков, предоставляемых (предоставленных) бесплатно для индивидуального жилищного строительства семьям, имеющим трех и более детей,  на территории Надеждинского муниципального района" на 2019-2025 годы"</t>
  </si>
  <si>
    <t>061 01 92280</t>
  </si>
  <si>
    <t>Субсидии из краевого бюджета на обеспечение граждан твердым топливом (дровами)</t>
  </si>
  <si>
    <t>Субсидии на комплектование книжных фондов и обеспечение информационно-техническим оборудованием библиотек</t>
  </si>
  <si>
    <t>033 01 92540</t>
  </si>
  <si>
    <t xml:space="preserve">Транспорт </t>
  </si>
  <si>
    <t>999 99 93130</t>
  </si>
  <si>
    <t>Социальные выплаты гражданам, кроме публичных нормативных социальных выплат</t>
  </si>
  <si>
    <t>Субсидии из краевого бюджета на мероприятия по созданию и развитию системы газоснабжения муниципальных образований Приморского края</t>
  </si>
  <si>
    <t>021 02 92020</t>
  </si>
  <si>
    <t>Субсидии из краевого бюджета на 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</si>
  <si>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022 02 92340</t>
  </si>
  <si>
    <t>Субсидии из краевого бюджета на развитие спортивной инфраструктуры, находящейся в муниципальной собственности</t>
  </si>
  <si>
    <t>Субвенции из краевого бюджета на обеспечение бесплатным питанием детей, обучающихся в муниципальных образовательных учреждениях</t>
  </si>
  <si>
    <t>022 02 93150</t>
  </si>
  <si>
    <t xml:space="preserve">Субсидии из краевого бюджета на создание в общеобразовательных организациях, расположенных в сельской местности, условий для занятий физической культурой и спортом </t>
  </si>
  <si>
    <t>Социальное обеспечение населения</t>
  </si>
  <si>
    <t>320</t>
  </si>
  <si>
    <t>Субсидии из краевого бюджета на капитальный ремонт зданий муниципальных общеобразовательных учреждений</t>
  </si>
  <si>
    <t>Субвенции из краевого бюджета на меры социальной поддержки педагогическим работникам краевых государственных и муниципальных образовательных организаций Приморского края</t>
  </si>
  <si>
    <t>999 99 M0820</t>
  </si>
  <si>
    <t>050 R1 53932</t>
  </si>
  <si>
    <t>022 E2 50970</t>
  </si>
  <si>
    <t>Муниципальная программа "Доступная среда для инвалидов в Надеждинском муниципальном районе на 2016-2021 годы"</t>
  </si>
  <si>
    <t>130 00 00000</t>
  </si>
  <si>
    <t>Сооружение пандуса в многоквартирном жилом доме</t>
  </si>
  <si>
    <t>130 01 11580</t>
  </si>
  <si>
    <t xml:space="preserve">Субвенции на реализацию полномочий Российской Федерации на государственную регистрации актов гражданского состояния за счет средств краевого бюджета </t>
  </si>
  <si>
    <t>999 99 93180</t>
  </si>
  <si>
    <t xml:space="preserve">Обеспечение персонифицированного финансирования дополнительного образования детей </t>
  </si>
  <si>
    <t>023 01 20180</t>
  </si>
  <si>
    <t>Строительство (в том числе проектирование) здания детского сада-ясли в с.Вольно-Надеждинское Надеждинского муниципального района (за счет средств бюджета района)</t>
  </si>
  <si>
    <t>029 Е1 93140</t>
  </si>
  <si>
    <t>Субвенции на 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умерших,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пенсионерами, а также в случае рождения мертвого ребенка по истечении 154 дней беременности, предоставляемых согласно гарантированному перечню услуг по погребению</t>
  </si>
  <si>
    <t>150 01 93190</t>
  </si>
  <si>
    <t>Создание и содержание, в целях гражданской обороны, запасов материально-технических, продовольственных, медицинских и иных средств</t>
  </si>
  <si>
    <t>080 01 11640</t>
  </si>
  <si>
    <t>Гражданская оборона</t>
  </si>
  <si>
    <t>161 01 R576F</t>
  </si>
  <si>
    <t>Субсидии на реализацию мероприятий по благоустройству сельских территорий, софинансируемые из федерального бюджета</t>
  </si>
  <si>
    <t>от 27.09.2022 № 379</t>
  </si>
  <si>
    <t>Субсидии на реализацию мероприятий по благоустройству сельских территорий, софинансируемые из федерального бюджета за счет средств резервного фонда Правительства Российской Федерации</t>
  </si>
  <si>
    <t>Председатель и аудитор контрольно-счетного органа муниципального района</t>
  </si>
  <si>
    <t xml:space="preserve">муниципального района на 2022 год  </t>
  </si>
  <si>
    <t>и плановый период 2023 и 2024 годов"</t>
  </si>
  <si>
    <t>Сумма на 2024 год</t>
  </si>
  <si>
    <t xml:space="preserve">Мероприятия муниципальной программы «Информационное общество Надеждинского муниципального района» </t>
  </si>
  <si>
    <t>Муниципальная программа "Экономическое развитие Надеждинскгого муниципального района на 2016-2024 годы"</t>
  </si>
  <si>
    <t>Мероприятия муниципальной программы "Экономическое развитие Надеждинского муниципального района"</t>
  </si>
  <si>
    <t>Муниципальная программа "Организация похоронного дела на территории Надеждинского муниципального района"</t>
  </si>
  <si>
    <t xml:space="preserve">Муниципальная программа "Обеспечение населения твердым топливом на территории Надеждинского муниципального района" </t>
  </si>
  <si>
    <t>Мероприятия муниципальной программы "Обеспечение доступным жильем и качественными услугами жилищно-коммунального хозяйства Надеждинского муниципального района"</t>
  </si>
  <si>
    <t>Строительство здания средней общеобразовательной школы в п.Зима Южная Надеждинского муниципального района</t>
  </si>
  <si>
    <t>Муниципальная программа "Экономическое развитие Надеждинскгого муниципального района"</t>
  </si>
  <si>
    <t>Субвенции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</t>
  </si>
  <si>
    <t xml:space="preserve">Муниципальная программа "Организация транспортного обслуживания населения на территории Надеждинского муниципального района    на 2021-2024 годы"  </t>
  </si>
  <si>
    <t>Муниципальная программа "Безопасный район" на 2016-2024 годы"</t>
  </si>
  <si>
    <t>Субсидии на оснащение образовательных учреждений в сфере культуры (ДШИ и училищ) музыкальными инструментами, оборудованием и учебными материалами</t>
  </si>
  <si>
    <t>Муниципальная программа "Сохранение и популяризация объектов культурного наследия (памятников истории и культуры) в Надеждинском муниципальном районе на 2019-2024 годы"</t>
  </si>
  <si>
    <t xml:space="preserve">Субсидии на реализацию мероприятий по обеспечению жильем молодых семей </t>
  </si>
  <si>
    <t>Распределение бюджетных ассигнований на 2022 год по разделам, подразделам классификации расходов бюджета</t>
  </si>
  <si>
    <t>Распределение бюджетных ассигнований из бюджета Надеждинского муниципального района на 2022 год в ведомственной структуре расходов бюджета</t>
  </si>
  <si>
    <t>170 00 00000</t>
  </si>
  <si>
    <t>Подпрограмма "Предупреждение и ликвидация последствий чрезвычайных ситуаций природного и техногенного характера в Надеждинском муниципальном районе"</t>
  </si>
  <si>
    <t>083 00 00000</t>
  </si>
  <si>
    <t>083 01 11010</t>
  </si>
  <si>
    <t>Подпрограмма "Снижение рисков и смягчение последствий чрезвычайных ситуаций природного и техногенного характера в Надеждинском муниципальном районе"</t>
  </si>
  <si>
    <t>081 00 00000</t>
  </si>
  <si>
    <t>081 01 11050</t>
  </si>
  <si>
    <t>Подпрограмма "Пожарная безопасность"</t>
  </si>
  <si>
    <t>082 00 00000</t>
  </si>
  <si>
    <t>Мероприятия в рамках обеспечения пожарной безопасности</t>
  </si>
  <si>
    <t>082 01 11670</t>
  </si>
  <si>
    <t>Мероприятия по организации пропаганды по вопросам безопасности населения при возникновении чрезвычайных ситуаций и безопасности людей на водных объектах, гражданской обороны и пожарной безопасности</t>
  </si>
  <si>
    <t>083 01 11090</t>
  </si>
  <si>
    <t>Мероприятия муниципальной  программы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</si>
  <si>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089 00 00000</t>
  </si>
  <si>
    <t>089 02 10020</t>
  </si>
  <si>
    <t>061 03 L5767</t>
  </si>
  <si>
    <t>061 F5 52432</t>
  </si>
  <si>
    <t>021 03 L5764</t>
  </si>
  <si>
    <t>022 02 R3040</t>
  </si>
  <si>
    <t>022 03 L5765</t>
  </si>
  <si>
    <t>031 01 20030</t>
  </si>
  <si>
    <t>170 01 L4970</t>
  </si>
  <si>
    <t xml:space="preserve">Реализация проекта инициативного бюджетирования по направлению "Твой проект" </t>
  </si>
  <si>
    <t>035 02 S2360</t>
  </si>
  <si>
    <t>035  03 L5766</t>
  </si>
  <si>
    <t>Исполнение решения суда по делу о взыскании средств за работы по строительству физкультурно-оздоровительного комплекса п. Новый</t>
  </si>
  <si>
    <t>035 04 41020</t>
  </si>
  <si>
    <t>Исполнение судебных актов</t>
  </si>
  <si>
    <t>061 01 41030</t>
  </si>
  <si>
    <t>Строительство (включая  изыскания,  проектирование и проведение государственной экспертизы) объекта водопровод в районе микрорайона "Даманский" (п.Тимофеевка)-микрорайон "Силикатный" Надеждинского муниципального района</t>
  </si>
  <si>
    <t xml:space="preserve">О внесении изменений в решение </t>
  </si>
  <si>
    <t>Думы Надеждинского муниципального района</t>
  </si>
  <si>
    <t>Реализация мероприятий по модернизации школьных систем образования (средства бюджета района)</t>
  </si>
  <si>
    <t>Субсидии на реализацию мероприятий по модернизации школьных систем образования</t>
  </si>
  <si>
    <t xml:space="preserve">Субсидии на реализация проекта инициативного бюджетирования по направлению "Твой проект" </t>
  </si>
  <si>
    <t>035 02 92360</t>
  </si>
  <si>
    <t>022 02 L7500</t>
  </si>
  <si>
    <t>999 99 00000</t>
  </si>
  <si>
    <t>999 99 11010</t>
  </si>
  <si>
    <t>Мероприятия, связанные с предупреждением распространения и ликвидацией массовых заболеваний и эпидемий</t>
  </si>
  <si>
    <t>083 01 11370</t>
  </si>
  <si>
    <t>Мероприятия, связанные с ликвидацией угрозы возникновения и последствий чрезвычайной ситуации</t>
  </si>
  <si>
    <t>083 01 11680</t>
  </si>
  <si>
    <t>999 99 11690</t>
  </si>
  <si>
    <t>Осуществление регулярных перевозок пассажиров и багажа автомобильным транспортом по регулируемым тарифам по муниципальным маршрутам на территории Надеждинского муниципального района</t>
  </si>
  <si>
    <t>050 01 S8035</t>
  </si>
  <si>
    <t>050 01 98035</t>
  </si>
  <si>
    <t xml:space="preserve">Строительство транспортной инфраструктуры (Двухуровневая автодорожная развязка) на условиях софинансирования </t>
  </si>
  <si>
    <t xml:space="preserve">Субсидии на реализацию инфраструктурных проектов (Строительство транспортной инфраструктуры (Двухуровневая автодорожная развязка)  </t>
  </si>
  <si>
    <t>Расходы на приобретение спортивной формы и спортивного инвентаря</t>
  </si>
  <si>
    <t>035 02 20110</t>
  </si>
  <si>
    <t>Оказание единовременной материальной помощи семье военнослужащего, погибшего в ходе специальной военной операции на территориях Донецкой Народной Республики, Луганской Народной Республики и Украины, захораниваемого на территории Надеждинского муниципального района, на мероприятия, связанные с захоронением</t>
  </si>
  <si>
    <t>Проведение ремонтных, аварийно-восстановительных работ</t>
  </si>
  <si>
    <t>062 01 11340</t>
  </si>
  <si>
    <t>Осуществление строительного контроля реконструкции котельной №15 в п. Новый Надеждинского муниципального района</t>
  </si>
  <si>
    <t>061 01 41110</t>
  </si>
  <si>
    <t>Осуществление строительного контроля строительства очистных сооружений на ст. Барановский Надеждинского муниципального района</t>
  </si>
  <si>
    <t>061 03 41070</t>
  </si>
  <si>
    <t>Субсидии из краевого бюджета на строительство и реконструкцию (модернизацию) объектов питьевого водоснабжения за счет средств резервного фонда Российской Федерации  (Строительство водовода в п.Тавричанка)</t>
  </si>
  <si>
    <t>061 F5 5243F</t>
  </si>
  <si>
    <t>Капитальный ремонт объектов муниципальных общеобразовательных организаций, в рамках реализации мероприятий по обеспечению комплексного развития сельских территорий</t>
  </si>
  <si>
    <t>022 03 20200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</si>
  <si>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</si>
  <si>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</si>
  <si>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Приложение 5</t>
  </si>
  <si>
    <t>Приложение 6</t>
  </si>
  <si>
    <t>Приобретение и поставка спортивного инвентаря, спортивного оборудования и иного имущества для развития массового спорта</t>
  </si>
  <si>
    <t>Субсидии на приобретение и поставку спортивного инвентаря, спортивного оборудования и иного имущества для развития массового спорта</t>
  </si>
  <si>
    <t>035 Р5 92230</t>
  </si>
  <si>
    <t>035 Р5 S2230</t>
  </si>
  <si>
    <t>032 А1 55191</t>
  </si>
  <si>
    <t xml:space="preserve">Муниципальная программа "Обеспечение жильем молодых семей Надеждинского муниципального района на 2021-2027 годы" </t>
  </si>
  <si>
    <t>180 01 11650</t>
  </si>
  <si>
    <t>180 00 00000</t>
  </si>
  <si>
    <t>Строительство водовода в п.Тавричанка</t>
  </si>
  <si>
    <t>Субсидии из краевого бюджета на строительство и реконструкцию (модернизацию) объектов питьевого водоснабжения (Строительство водовода в п.Тавричанка)</t>
  </si>
  <si>
    <t>Мероприятия, направленные на предупреждение преступлений и правонарушений</t>
  </si>
  <si>
    <t>Мероприятия, направленные на противодействие и профилактику экстремизма и терроризма</t>
  </si>
  <si>
    <t>Предоставление социальных выплат молодым семьям, признанным нуждающимися в улучшении жилищных условий, для улучшения жилищных условий</t>
  </si>
  <si>
    <t>Муниципальная  программа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</si>
  <si>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 xml:space="preserve">Муниципальная программа "Развитие дорожной отрасли в Надеждинском муниципальном районе на 2015-2024 годы" </t>
  </si>
  <si>
    <t xml:space="preserve">Создание в общеобразовательных организациях Надеждинского муниципального района условий для занятий физической культурой и спортом </t>
  </si>
  <si>
    <t>022 Е1 55200</t>
  </si>
  <si>
    <t>Субсидии на создание новых мест в общеобразовательных организациях в связи с ростом числа обучающихся, вызванным демографическим фактором (Строительство здания средней общеобразовательной школы в п.Зима Южная Надеждинского муниципального района)</t>
  </si>
  <si>
    <t>022 Е1 53050</t>
  </si>
  <si>
    <t>Обеспечение комплексного развития сельских территорий (Капитальный ремонт объектов муниципальных общеобразовательных организаций)</t>
  </si>
  <si>
    <t>Субсидии на обеспечение комплексного развития сельских территорий (Капитальный ремонт объектов муниципальных общеобразовательных организаций)</t>
  </si>
  <si>
    <t>Субсидии на обеспечение комплексного развития сельских территорий (Строительство очистных сооружений ст. Барановский Надеждинского муниципального района)</t>
  </si>
  <si>
    <t>Обеспечение комплексного развития сельских территорий (Строительство очистных сооружений ст. Барановский Надеждинского муниципального района)</t>
  </si>
  <si>
    <t>999 99 51560</t>
  </si>
  <si>
    <t>Иные межбюджетные трансферты на реализацию программ местного развития и обеспечение занятости для шахтерских городов и поселков</t>
  </si>
  <si>
    <t>Обеспечение комплексного развития сельских территорий (Капитальный ремонт стадиона "Юбилейный" в селе Вольно-Надеждинское; строительство специализированного комплекса единоборств в селе Вольно-Надеждинское)</t>
  </si>
  <si>
    <t>Субсидии на обеспечение комплексного развития сельских территорий (Капитальный ремонт стадиона "Юбилейный" в селе Вольно-Надеждинское; строительство специализированного комплекса единоборств в селе Вольно-Надеждинское)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</si>
  <si>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</t>
  </si>
  <si>
    <t>999 99 М0820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</si>
  <si>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</si>
  <si>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 xml:space="preserve">Строительство здания муниципального бюджетного общеобразовательного учреждения "Средняя общеобразовательная школа №1с.Вольно-Надеждинское Надеждинского района" </t>
  </si>
  <si>
    <t>Субсидии на создание новых мест в общеобразовательных организациях (Строительство здания муниципального бюджетного общеобразовательного учреждения "Средняя общеобразовательная школа №1с.Вольно-Надеждинское Надеждинского района")</t>
  </si>
  <si>
    <t>Обеспечение комплексного развития сельских территорий (Строительство здания детского сада-ясли в п.Зима Южная Надеждинского муниципального района)</t>
  </si>
  <si>
    <t>Субсидии  на обеспечение комплексного развития сельских территорий (Строительство здания детского сада-ясли в п.Зима Южная Надеждинского муниципального района)</t>
  </si>
  <si>
    <t>Приложение 9</t>
  </si>
  <si>
    <t>Приложение 11</t>
  </si>
  <si>
    <t>к решению Думы Надеждинского</t>
  </si>
  <si>
    <t>от 23.12.2021 № 318</t>
  </si>
  <si>
    <t>Расходы на мероприятия по декларированию и страхованию гидротехнического сооружения "Давыдовское водохранилище"</t>
  </si>
  <si>
    <t>061 01 11590</t>
  </si>
  <si>
    <t>140 00  00000</t>
  </si>
  <si>
    <t>140 01 92620</t>
  </si>
  <si>
    <t>Обеспечение граждан твердым топливом (дровами)</t>
  </si>
  <si>
    <t>140 01 S2620</t>
  </si>
  <si>
    <t xml:space="preserve">Развитие спортивной инфраструктуры, находящейся в муниципальной собственности </t>
  </si>
  <si>
    <t>Комплектование книжных фондов и обеспечение информационно-техническим оборудованием библиотек</t>
  </si>
  <si>
    <t>033 01 S2540</t>
  </si>
  <si>
    <t>Проведение аварийно-восстановительных работ за счет средств резервного фонда</t>
  </si>
  <si>
    <t>050 01 11340</t>
  </si>
  <si>
    <t>022 Р5 S2190</t>
  </si>
  <si>
    <t>022 Р5 92190</t>
  </si>
  <si>
    <t>023 01 20030</t>
  </si>
  <si>
    <t>050 01 S2390</t>
  </si>
  <si>
    <t>Ремонт дорог местного значения в Надеждинском муниципальном районе на условиях софинансирования</t>
  </si>
  <si>
    <t xml:space="preserve">Субсидии из краевого бюджета на проектирование, строительство, реконструкцию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пользования, а так же их капитальный ремонт и ремонт </t>
  </si>
  <si>
    <t>050 01 92250</t>
  </si>
  <si>
    <t>050 01 S2250</t>
  </si>
  <si>
    <t>Муниципальная программа «Развитие культуры, физической культуры, спорта и молодежной политики в Надеждинском муниципальном районе»</t>
  </si>
  <si>
    <t>Подпрограмма "Развитие муниципальной службы в администрации Надеждинского муниципального района и структурных подразделениях администрации Надеждинского муниципального района, являющихся самостоятельными юридическими лицами"</t>
  </si>
  <si>
    <t>Прикладные научные исследования в области жилищно-коммунального хозяйства</t>
  </si>
  <si>
    <t>021 Р2 52320</t>
  </si>
  <si>
    <t xml:space="preserve">Муниципальная программа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</si>
  <si>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районе"</t>
  </si>
  <si>
    <t xml:space="preserve">Мероприятия муниципальной программы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</si>
  <si>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района"</t>
  </si>
  <si>
    <t>Субвенции на реализацию государственных полномочий органов опеки и попечительства в отношении несовершеннолетних</t>
  </si>
  <si>
    <t>Субсидии из краевого бюджета на переселение граждан из аварийного жилищного фонда с учетом необходимости развития малоэтажного жилищного строительства</t>
  </si>
  <si>
    <t>Сумма на 2022 год</t>
  </si>
  <si>
    <t>042 01 11210</t>
  </si>
  <si>
    <t>Муниципальная программа "Переселение граждан из аварийного жилищного фонда Надеждинского муниципального района Приморского края на 2020-2025 годы"</t>
  </si>
  <si>
    <t>110 F3 67484</t>
  </si>
  <si>
    <t>Муниципальная программа «Развитие культуры, физической культуры, спорта и молодежной политики в Надеждинском муниципальном районе» на 2020-2025 годы</t>
  </si>
  <si>
    <t>Муниципальная программа "Противодействие коррупции на территории Надеждинского муниципального района"</t>
  </si>
  <si>
    <t>Подпрограмма "Противодействие и профилактика экстремизма, терроризма на территории Надеждинского муниципального района"</t>
  </si>
  <si>
    <t>Подпрограмма "Усиление борьбы с преступностью, правонарушениями на территории Надеждинского муниципального района"</t>
  </si>
  <si>
    <t>Подпрограмма "Комплексные меры по противодействию употребления наркотиков в Надеждинском муниципальном районе"</t>
  </si>
  <si>
    <t>Подпрограмма "Повышение безопасности дорожного движения в Надеждинском муниципальном районе"</t>
  </si>
  <si>
    <t>Муниципальная программа "Обеспечение доступным жильем и качественными услугами жилищно-коммунального хозяйства Надеждинского муниципального района на 2021-2025 годы"</t>
  </si>
  <si>
    <t>Газоснабжение котельных Надеждинского муниципального района (прокладка подводящих газовых сетей)</t>
  </si>
  <si>
    <t>Сумма на 2023 год</t>
  </si>
  <si>
    <t>Подпрограмма "Создание условий для обеспечения качественными услугами жилищно-коммунального хозяйства Надеждинского муниципального района"</t>
  </si>
  <si>
    <t xml:space="preserve">Ежемесячное денежное вознаграждение за классное руководство пдагогическим работникам государственных муниципальных общеобразовательных организаций </t>
  </si>
  <si>
    <t>022 01 53030</t>
  </si>
  <si>
    <t>Субвенции на осуществление полномочий по обеспечению горячим питанием обучающихся, получающих начальное общее образование в муниципальных образовательных организациях</t>
  </si>
  <si>
    <t>999 99 54690</t>
  </si>
  <si>
    <t>Субвенции на проведение Всероссийской переписи населения</t>
  </si>
  <si>
    <t>Единая субвенция (на создание и обеспечение деятельности комиссий по делам несовершеннолетних и защите их прав; на реализацию отдельных государственных полномочий по созданию административных комиссий)</t>
  </si>
  <si>
    <t>999 99 93000</t>
  </si>
  <si>
    <t>Субсидии из краевого бюджета на софинансирование мероприятий, направленных на возмещение расходов частных дошкольных образовательных организаций, индивидуальных предпринимателей, возникающих при создании условий для осуществления присмотра и ухода за детьми дошкольного возраста</t>
  </si>
  <si>
    <t>810</t>
  </si>
  <si>
    <t>031 01 R4670</t>
  </si>
  <si>
    <t>Обеспечение развития и укрепления материально-технической базы домов культуры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</si>
  <si>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</si>
  <si>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Закупка товаров, работ и услуг для обеспечения государственных (муниципальных) нужд</t>
  </si>
  <si>
    <t>Мероприятия по ремонту многоквартирных домов (включая техническое обследование)</t>
  </si>
  <si>
    <t>062 01 11350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</si>
  <si>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</si>
  <si>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Молодежная политика </t>
  </si>
  <si>
    <t>Межбюджетные трансферты общего характера бюджетам бюджетной системы Российской Федерации</t>
  </si>
  <si>
    <t xml:space="preserve"> Проектирование (включая изыскания и проведение государственной экспертизы) и строительство очистных сооружений в п. Оленевод Надеждинского муниципального района</t>
  </si>
  <si>
    <t xml:space="preserve"> Проектирование (включая изыскания и проведение государтсвенной экспертизы) и строительство очистных сооружений в. п. Девятый Вал Надеждинского муниципального района</t>
  </si>
  <si>
    <t xml:space="preserve">  Проектирование (включая изыскания и проведение государтсвенной экспертизы) и строительство очистных сооружений в п. Тавричанка Надеждинского муниципального района</t>
  </si>
  <si>
    <t>Проектирование (включая изыскания и проведение государтсвенной экспертизы) и строительство очистных сооружений в п. Раздольное Надеждинского муниципального района</t>
  </si>
  <si>
    <t>999 99 R0820</t>
  </si>
  <si>
    <t>021 01 92070</t>
  </si>
  <si>
    <t>Молодежная политика</t>
  </si>
  <si>
    <t>110 F3 6748S</t>
  </si>
  <si>
    <t>Муниципальная  программа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 на 2016-2023 годы"</t>
  </si>
  <si>
    <t>Обеспечение гарантий погребения умерших (погибших) не имеющих родственников</t>
  </si>
  <si>
    <t>150 01 11630</t>
  </si>
  <si>
    <t>Закупка товаров, работ и услуг для государственных (муниципальных) нужд</t>
  </si>
  <si>
    <t>Обустройство и содержание мест (площадок) накопления твердых коммунальных отходов</t>
  </si>
  <si>
    <t>Иные межбюджетные трансферты на поддержку мер по обеспечению сбалансированнности бюджетов сельских поселений, образованных в границах Надеждинского муниципального района, на расходы, связанные с обустройством наружного уличного освещения межквартальных проездов населенных пунктов, в 2021 году</t>
  </si>
  <si>
    <t>Субсидии на обеспечение мероприятий по модернизации системкоммунальной инфраструктурыза счет средств, поступающих от государственной корпорации-Фонд содействия реформированию жилищно-коммунального хозяйства</t>
  </si>
  <si>
    <t>061 01 09505</t>
  </si>
  <si>
    <t xml:space="preserve">Муниципальная программа "Комплексное развитие сельских территорий Надеждинского муниципального района" </t>
  </si>
  <si>
    <t>160 00 00000</t>
  </si>
  <si>
    <t>Подпрограмма "Мероприятия по благоустройству сельских территорий Надеждинского муниципального района"</t>
  </si>
  <si>
    <t>161 00 00000</t>
  </si>
  <si>
    <t xml:space="preserve">Мероприятия по благоустройству сельских территорий </t>
  </si>
  <si>
    <t>161 01 R5760</t>
  </si>
  <si>
    <t>Государственная поддержка лучших работников муниципальных учреждений культуры</t>
  </si>
  <si>
    <t>031 А2 55194</t>
  </si>
  <si>
    <t>031 А2 55195</t>
  </si>
  <si>
    <t>Государственная поддержка муниципальных учреждений культуры</t>
  </si>
  <si>
    <t>Субсидии из краевого бюджета на государственную поддержку лучших работников муниципальных учреждений культуры</t>
  </si>
  <si>
    <t>Субсидии из краевого бюджета на государственную поддержку муниципальных учреждений культуры</t>
  </si>
  <si>
    <t>Прочие межбюджетные трансферты общего характера</t>
  </si>
  <si>
    <t>999 99 11200</t>
  </si>
  <si>
    <t>Иные межбюджетные трансферты</t>
  </si>
  <si>
    <t>540</t>
  </si>
  <si>
    <t xml:space="preserve">Мероприятия муниципальной программы «Развитие культуры, физической культуры, спорта и молодежной политики в Надеждинском муниципальном районе» </t>
  </si>
  <si>
    <t xml:space="preserve">Муниципальная программа "Экономическое развитие Надеждинскгого муниципального района на 2016-2022 годы" </t>
  </si>
  <si>
    <t xml:space="preserve"> Подпрограмма "Содействие развитию малого и среднего предпринимательства в Надеждинском муниципальном районе"</t>
  </si>
  <si>
    <t>Муниципальная программа "Развитие образования Надеждинского муниципального района" на 2020-2024 годы</t>
  </si>
  <si>
    <t>Муниципальная программа "Развитие образования  Надеждинского муниципального района" на 2020-2024 годы</t>
  </si>
  <si>
    <t xml:space="preserve">Муниципальная программа "Развитие образования  Надеждинского муниципального района" на 2020-2024 годы </t>
  </si>
  <si>
    <t>Субсидии из краевого бюджета на капитальный ремонт и ремонт автомобильных дорог общего пользования населенных пунктов</t>
  </si>
  <si>
    <t xml:space="preserve">Мероприятия по реконструкции и ремонту муниципального имущества (включая подготовку рабочей документации, исследований и изысканий) </t>
  </si>
  <si>
    <t xml:space="preserve">Субсидии из краевого бюджета на 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</si>
  <si>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023 Е2 54910</t>
  </si>
  <si>
    <t>Субвенции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</si>
  <si>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999 99 93050</t>
  </si>
  <si>
    <t>999 99 93160</t>
  </si>
  <si>
    <t>Изготовление схем расположения земельных участков, государственная собственность на которые не разграничена</t>
  </si>
  <si>
    <t>042 01 11230</t>
  </si>
  <si>
    <t>Инструментальный контроль и подготовка заключений по границам фактического землепользования земельных участков, государственная собственность на которые не разграничена</t>
  </si>
  <si>
    <t>042 01 11240</t>
  </si>
  <si>
    <t>061 01 11610</t>
  </si>
  <si>
    <t>061 02 41050</t>
  </si>
  <si>
    <t>061 02 41060</t>
  </si>
  <si>
    <t>061 02 41090</t>
  </si>
  <si>
    <t>061 02 41100</t>
  </si>
  <si>
    <t xml:space="preserve">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</si>
  <si>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Муниципальная программа "Информационное общество Надеждинского муниципального района на 2020-2024 годы"</t>
  </si>
  <si>
    <t>Подпрограмма "Управление муниципальным имуществом, находящимся в собственности Надеждинского муниципального района и земельными участками, государственная собственность на которые не разграничена"</t>
  </si>
  <si>
    <t>Субвенции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</si>
  <si>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14</t>
  </si>
  <si>
    <t>Другие вопросы в области национальной безопасности и правоохранительной деятельности</t>
  </si>
  <si>
    <t xml:space="preserve">Иные межбюджетные трансферты на осуществление дорожной деятельности на автомобильных дорогах местного значения на территории Приморского края в рамках Национального проекта "Безопасные и качественные автомобильные дороги"  </t>
  </si>
  <si>
    <t xml:space="preserve">Субсидии из краевого бюджета на выполнение научно-исследовательской работы по разработке документов транспортного планирования </t>
  </si>
  <si>
    <t>050 01 92260</t>
  </si>
  <si>
    <t xml:space="preserve">Выполнение научно-исследовательской работы по разработке документов транспортного планирования </t>
  </si>
  <si>
    <t>050 01 S2260</t>
  </si>
  <si>
    <t>Субсидии на обеспечение мероприятий по переселению граждан из аварийного жилищного фонда за счет средств, поступивших от государственной корпорации Фонд содействия реформированию жилищно-коммунального хозяйства</t>
  </si>
  <si>
    <t>110 F3 67483</t>
  </si>
  <si>
    <t>Финансовый резерв средств</t>
  </si>
  <si>
    <t>Благоустройство</t>
  </si>
  <si>
    <t>150 00 00000</t>
  </si>
  <si>
    <t xml:space="preserve">Мероприятия, связанные с содержанием и благоустройством муниципальных кладбищ </t>
  </si>
  <si>
    <t>150 01 11620</t>
  </si>
  <si>
    <t xml:space="preserve">Субсидии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</t>
  </si>
  <si>
    <t>Субсидии на организацию физкультурно-спортивной работы по месту жительства</t>
  </si>
  <si>
    <t>035 Р5 92220</t>
  </si>
  <si>
    <t>Организация физкультурно-спортивной работы по месту жительства</t>
  </si>
  <si>
    <t>035 Р5 S2220</t>
  </si>
  <si>
    <t>Наименование показателя</t>
  </si>
  <si>
    <t>Раздел</t>
  </si>
  <si>
    <t>Подраздел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</si>
  <si>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</si>
  <si>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</si>
  <si>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</si>
  <si>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</si>
  <si>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</si>
  <si>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</si>
  <si>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</si>
  <si>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</si>
  <si>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</si>
  <si>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</si>
  <si>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</si>
  <si>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</si>
  <si>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</si>
  <si>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Резервные фонды</t>
  </si>
  <si>
    <t>Другие общегосударственные вопросы</t>
  </si>
  <si>
    <t>02</t>
  </si>
  <si>
    <t>Национальная 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</si>
  <si>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</si>
  <si>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</si>
  <si>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</si>
  <si>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</si>
  <si>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</si>
  <si>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09</t>
  </si>
  <si>
    <t>08</t>
  </si>
  <si>
    <t xml:space="preserve">Культура </t>
  </si>
  <si>
    <t>Физическая культура и спорт</t>
  </si>
  <si>
    <t>Социальная политика</t>
  </si>
  <si>
    <t>Пенсионное обеспечение</t>
  </si>
  <si>
    <t>ВСЕГО РАСХОДОВ</t>
  </si>
  <si>
    <t>Целевая статья</t>
  </si>
  <si>
    <t>Вид расходов</t>
  </si>
  <si>
    <t>000</t>
  </si>
  <si>
    <t>500</t>
  </si>
  <si>
    <t>Администрация Надеждинского муниципального района</t>
  </si>
  <si>
    <t>961</t>
  </si>
  <si>
    <t>000 </t>
  </si>
  <si>
    <t xml:space="preserve">Субвенции  на выполнение органами местного самоуправления отдельных государственных полномочий по государственному управлению охраной труда </t>
  </si>
  <si>
    <t>966</t>
  </si>
  <si>
    <t>969</t>
  </si>
  <si>
    <t>Дума Надеждинского муниципального района</t>
  </si>
  <si>
    <t>Финансовое управление Администрации Надеждинского муниципального района</t>
  </si>
  <si>
    <t>992</t>
  </si>
  <si>
    <t>Управление образования администрации Надеждинского муниципального района</t>
  </si>
  <si>
    <t>Охрана семьи и детства</t>
  </si>
  <si>
    <t>(тыс.рублей)</t>
  </si>
  <si>
    <t xml:space="preserve">"О бюджете Надеждинского </t>
  </si>
  <si>
    <t>13</t>
  </si>
  <si>
    <t>11</t>
  </si>
  <si>
    <t>Культура и кинематография</t>
  </si>
  <si>
    <t>Другие вопросы в области культуры и кинематографии</t>
  </si>
  <si>
    <t>Дотации на выравнивание бюджетной обеспеченности субъектов Российской Федерации и муниципальных образований</t>
  </si>
  <si>
    <t>Дорожное хозяйство</t>
  </si>
  <si>
    <t>Всего расходов</t>
  </si>
  <si>
    <t>Массовый спорт</t>
  </si>
  <si>
    <t>Дефицит "-" (профицит "+")</t>
  </si>
  <si>
    <t xml:space="preserve">Дорожное хозяйство (дорожные фонды) </t>
  </si>
  <si>
    <t>Контрольно-счетная комиссия Надеждинского муниципального района</t>
  </si>
  <si>
    <t>200</t>
  </si>
  <si>
    <t>Иные бюджетные ассигнования</t>
  </si>
  <si>
    <t>800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</si>
  <si>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</si>
  <si>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</si>
  <si>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Социальное обеспечение и иные выплаты населению</t>
  </si>
  <si>
    <t>300</t>
  </si>
  <si>
    <t xml:space="preserve">Оценка недвижимости, признание прав и регулирование отношений по муниципальной собственности </t>
  </si>
  <si>
    <t>600</t>
  </si>
  <si>
    <t>Предоставление субсидий бюджетным, автономным учреждениям и иным некоммерческим организациям</t>
  </si>
  <si>
    <t>Глава муниципального района</t>
  </si>
  <si>
    <t>Руководство и управление в сфере установленных функций органов местного самоуправления</t>
  </si>
  <si>
    <t xml:space="preserve">Субвенции на осуществление полномочий Российской Федерации по Государственной регистрации актов гражданского состояния </t>
  </si>
  <si>
    <t xml:space="preserve">Доплата к трудовой пенсии лицам, замещающим муниципальную должность на постоянной основе в Надеждинском муниципальном районе </t>
  </si>
  <si>
    <t xml:space="preserve">Межбюджетные трансферты  </t>
  </si>
  <si>
    <t xml:space="preserve">Дотация на выравнивание бюджетной обеспеченности поселений из районного фонда финансовой поддержки </t>
  </si>
  <si>
    <t>Расходы, связанные с исполнением решений, принятых судебными органами</t>
  </si>
  <si>
    <t>Субвенции на выплату компенсации части родительской платы, взимаемой с родителей (законных представителей) за присмотр и уход за детьми, осваивающими общеобразовательные программы дошкольного образования в организациях, осуществляющих образовательную деятельность</t>
  </si>
  <si>
    <t>400</t>
  </si>
  <si>
    <t>999 59 31</t>
  </si>
  <si>
    <t>Субвенции на регистрацию и учет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</si>
  <si>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05</t>
  </si>
  <si>
    <t>Судебная система</t>
  </si>
  <si>
    <t>Расходы на выплаты персоналу казенных учреждений</t>
  </si>
  <si>
    <t>110</t>
  </si>
  <si>
    <t>120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</si>
  <si>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</si>
  <si>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</si>
  <si>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240</t>
  </si>
  <si>
    <t>850</t>
  </si>
  <si>
    <t>Уплата налогов, сборов и иных платежей</t>
  </si>
  <si>
    <t>870</t>
  </si>
  <si>
    <t>Резервные средства</t>
  </si>
  <si>
    <t>830</t>
  </si>
  <si>
    <t xml:space="preserve">Исполнение судебных актов </t>
  </si>
  <si>
    <t>Публичные нормативные социальные выплаты гражданам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</si>
  <si>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</si>
  <si>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 Подпрограмма "Развитие системы дошкольного образования"</t>
  </si>
  <si>
    <t>Расходы на содержание и обеспечение деятельности (оказание услуг, выполнение работ) муниципальных учреждений</t>
  </si>
  <si>
    <t>Обеспечение безопасности в муниципальных учреждениях</t>
  </si>
  <si>
    <t>Субсидии бюджетным учреждениям</t>
  </si>
  <si>
    <t>610</t>
  </si>
  <si>
    <t>Подпрограмма "Развитие системы общего образования"</t>
  </si>
  <si>
    <t>Укрепление материально-технической базы муниципальных учреждений</t>
  </si>
  <si>
    <t>Подпрограмма "Развитие системы дополнительного образования, отдыха, оздоровления и занятости детей и подростков"</t>
  </si>
  <si>
    <t>Обеспечение проведения туристическо-спортивных и эколого-краеведческих мероприятий</t>
  </si>
  <si>
    <t>310</t>
  </si>
  <si>
    <t>Мероприятия по повышению безопасности дорожного движения</t>
  </si>
  <si>
    <t xml:space="preserve">Исполнение судебных актов   </t>
  </si>
  <si>
    <t>510</t>
  </si>
  <si>
    <t xml:space="preserve">Дотации   </t>
  </si>
  <si>
    <t>Дотации</t>
  </si>
  <si>
    <t>Сельское хозяйство и рыболовство</t>
  </si>
  <si>
    <t>Подпрограмма «Организация и проведение культурно-досуговых мероприятий на территории Надеждинского муниципального района»</t>
  </si>
  <si>
    <t>Подпрограмма «Организация библиотечного обслуживания населения»</t>
  </si>
  <si>
    <t>Подпрограмма «Развитие системы дополнительного образования»</t>
  </si>
  <si>
    <t>Подпрограмма «Организационно-воспитательная работа с молодежью»</t>
  </si>
  <si>
    <t>Организация и проведение массовых мероприятий</t>
  </si>
  <si>
    <t>Подпрограмма «Развитие физической культуры и спорта в Надеждинском муниципальном районе»</t>
  </si>
  <si>
    <t>Топливно-энергетический комплекс</t>
  </si>
  <si>
    <t>Подпрограмма "Развитие информационных систем и информационных сервисов для жителей Надеждинского муниципального района. Электронное правительство, система межведомственного электронного взаимодействия"</t>
  </si>
  <si>
    <t>Мероприятия по формированию «Электронного правительства»</t>
  </si>
  <si>
    <t>Непрограммные направления деятельности органов местного самоуправления</t>
  </si>
  <si>
    <t>Жилищное хозяйство</t>
  </si>
  <si>
    <t>Жилищно-коммунальное хозяйство</t>
  </si>
  <si>
    <r>
      <t>Ор</t>
    </r>
    <r>
      <rPr>
        <i/>
        <sz val="10"/>
        <color indexed="8"/>
        <rFont val="Times New Roman"/>
        <family val="1"/>
        <charset val="204"/>
      </rPr>
      <t>ганизация и проведение физкультурно-оздоровительных и спортивно-массовых мероприятий, приобретение спортивной формы и инвентаря</t>
    </r>
  </si>
  <si>
    <t>Финансовая поддержка малого и среднего предпринимательства</t>
  </si>
  <si>
    <t>Мероприятия по организации отдыха, оздоровления и занятости детей в каникулярное время</t>
  </si>
  <si>
    <t>Субвенции на осуществление отдельных государственных полномочий по расчету и предоставлению дотаций на выравнивание бюджетной обеспеченности бюджетам поселений, входящих в их состав</t>
  </si>
  <si>
    <t>Другие вопросы в области жилищно-коммунального хозяйства</t>
  </si>
  <si>
    <t>Ведомст-во</t>
  </si>
  <si>
    <t>Наименование</t>
  </si>
  <si>
    <t>Подраз-  дел</t>
  </si>
  <si>
    <t>Коммунальное хозяйство</t>
  </si>
  <si>
    <t>Капитальные вложения в объекты государственной (муниципальной собственности)</t>
  </si>
  <si>
    <t>Управление культуры, физической культуры, спорта и молодежной политики администрации Надеждинского муниципального района</t>
  </si>
  <si>
    <t>410</t>
  </si>
  <si>
    <t xml:space="preserve">Бюджетные инвестиции </t>
  </si>
  <si>
    <t>Субвенции для финансового обеспечения переданных исполнительно-распорядительным органам муниципальных образований государственных полномочий по составлению (изменению) списков кандидатов в присяжные заседатели федеральных судов общей юрисдикции</t>
  </si>
  <si>
    <t>023 02 93080</t>
  </si>
  <si>
    <t>00000 00000</t>
  </si>
  <si>
    <t xml:space="preserve">Мероприятия по проведению периодического медицинского осмотра </t>
  </si>
  <si>
    <t>Мероприятия по проведению повышения квалификации</t>
  </si>
  <si>
    <t>Подпрограмма "Воспитание и социализация детей и подростков с целью реализации федерального государственного образовательного стандарта "Путь к успеху"</t>
  </si>
  <si>
    <t xml:space="preserve">Проведение мероприятий, направленных на воспитание и социализацию детей и подростков муниципальных образовательных учреждений </t>
  </si>
  <si>
    <t>Мероприятия по содержанию, обслуживанию и сохранению объектов муниципальной казны</t>
  </si>
  <si>
    <t>043 01 11100</t>
  </si>
  <si>
    <t>043 01 11110</t>
  </si>
  <si>
    <t>049 01 10020</t>
  </si>
  <si>
    <t>990 00 00000</t>
  </si>
  <si>
    <t>999 00 00000</t>
  </si>
  <si>
    <t>999 99 10020</t>
  </si>
  <si>
    <t>999 99 11020</t>
  </si>
  <si>
    <t>999 99 20010</t>
  </si>
  <si>
    <t>999 99 59300</t>
  </si>
  <si>
    <t>999 99 93100</t>
  </si>
  <si>
    <t>000 00 00000</t>
  </si>
  <si>
    <t>999 99 93040</t>
  </si>
  <si>
    <t>Содержание и ремонт дорог местного значения в Надеждинском муниципальном районе</t>
  </si>
  <si>
    <t>050 01 11320</t>
  </si>
  <si>
    <t xml:space="preserve">050 00 00000 </t>
  </si>
  <si>
    <t>041 00 00000</t>
  </si>
  <si>
    <t>040 00 00000</t>
  </si>
  <si>
    <t>062 01 11530</t>
  </si>
  <si>
    <t>Подпрограмма "Проведение капитального ремонта многоквартирных домов в Надеждинском муниципальном районе"</t>
  </si>
  <si>
    <t>062 00 00000</t>
  </si>
  <si>
    <t>060 00 00000</t>
  </si>
  <si>
    <t>069 02 10020</t>
  </si>
  <si>
    <t>990 00  00000</t>
  </si>
  <si>
    <t>999 00  00000</t>
  </si>
  <si>
    <t>999 99 93120</t>
  </si>
  <si>
    <t>999 99 11060</t>
  </si>
  <si>
    <t>020 00 00000</t>
  </si>
  <si>
    <t>021 00 00000</t>
  </si>
  <si>
    <t>021 01 20010</t>
  </si>
  <si>
    <t>021 01 93070</t>
  </si>
  <si>
    <t>021 02 20030</t>
  </si>
  <si>
    <t>021 02 20040</t>
  </si>
  <si>
    <t>010 00 00000</t>
  </si>
  <si>
    <t>022 00 00000</t>
  </si>
  <si>
    <t>022 01 20010</t>
  </si>
  <si>
    <t>022 01 93060</t>
  </si>
  <si>
    <t>022 02 20030</t>
  </si>
  <si>
    <t>022 02 20040</t>
  </si>
  <si>
    <t>023 00 00000</t>
  </si>
  <si>
    <t>023 01 20010</t>
  </si>
  <si>
    <t>023 01 20040</t>
  </si>
  <si>
    <t>023 01 20050</t>
  </si>
  <si>
    <t>024 00 00000</t>
  </si>
  <si>
    <t>024 01 20090</t>
  </si>
  <si>
    <t>023 02 20060</t>
  </si>
  <si>
    <t>029 00 00000</t>
  </si>
  <si>
    <t>029 01 10020</t>
  </si>
  <si>
    <t>029 01 20010</t>
  </si>
  <si>
    <t>020 00  00000</t>
  </si>
  <si>
    <t>029 00  00000</t>
  </si>
  <si>
    <t>029 03 93090</t>
  </si>
  <si>
    <t>030 00 00000</t>
  </si>
  <si>
    <t>032 00 00000</t>
  </si>
  <si>
    <t>032 01 20010</t>
  </si>
  <si>
    <t>035 00 00000</t>
  </si>
  <si>
    <t>035 02 20010</t>
  </si>
  <si>
    <t>034 00 00000</t>
  </si>
  <si>
    <t>034 01 20100</t>
  </si>
  <si>
    <t>031 00 00000</t>
  </si>
  <si>
    <t>031 01 20010</t>
  </si>
  <si>
    <t>033 00 00000</t>
  </si>
  <si>
    <t>033 01 20010</t>
  </si>
  <si>
    <t>033 01 20030</t>
  </si>
  <si>
    <t>039 00 00000</t>
  </si>
  <si>
    <t>039 01 10020</t>
  </si>
  <si>
    <t>039 01 20010</t>
  </si>
  <si>
    <t>035 01 11180</t>
  </si>
  <si>
    <t>999 99 10030</t>
  </si>
  <si>
    <t>999 99 11080</t>
  </si>
  <si>
    <t>999 99 93110</t>
  </si>
  <si>
    <t>999 99 10010</t>
  </si>
  <si>
    <t>999 99 51200</t>
  </si>
  <si>
    <t>080 00 00000</t>
  </si>
  <si>
    <t>012 00 00000</t>
  </si>
  <si>
    <t>012 01 11150</t>
  </si>
  <si>
    <t>012 01 11160</t>
  </si>
  <si>
    <t>019 00 00000</t>
  </si>
  <si>
    <t>019 01 10020</t>
  </si>
  <si>
    <t>042 00 00000</t>
  </si>
  <si>
    <t>042 01 11030</t>
  </si>
  <si>
    <t>042 01 11040</t>
  </si>
  <si>
    <t>043 00 00000</t>
  </si>
  <si>
    <t>049 00 00000</t>
  </si>
  <si>
    <t>Национальная безопасность и правоохранительная деятельность</t>
  </si>
</sst>
</file>

<file path=xl/styles.xml><?xml version="1.0" encoding="utf-8"?>
<styleSheet xmlns="http://schemas.openxmlformats.org/spreadsheetml/2006/main">
  <numFmts count="1">
    <numFmt numFmtId="164" formatCode="0.000"/>
  </numFmts>
  <fonts count="17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Times New Roman"/>
      <family val="1"/>
    </font>
    <font>
      <sz val="1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228">
    <xf numFmtId="0" fontId="0" fillId="0" borderId="0" xfId="0"/>
    <xf numFmtId="0" fontId="2" fillId="0" borderId="0" xfId="3" applyFont="1"/>
    <xf numFmtId="0" fontId="2" fillId="0" borderId="0" xfId="0" applyFont="1"/>
    <xf numFmtId="0" fontId="2" fillId="0" borderId="0" xfId="3" applyFont="1" applyAlignment="1">
      <alignment horizontal="right"/>
    </xf>
    <xf numFmtId="0" fontId="4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3" applyFont="1" applyBorder="1" applyAlignment="1">
      <alignment wrapText="1"/>
    </xf>
    <xf numFmtId="49" fontId="4" fillId="0" borderId="1" xfId="3" applyNumberFormat="1" applyFont="1" applyBorder="1" applyAlignment="1">
      <alignment horizontal="center" wrapText="1"/>
    </xf>
    <xf numFmtId="49" fontId="5" fillId="0" borderId="1" xfId="3" applyNumberFormat="1" applyFont="1" applyBorder="1" applyAlignment="1">
      <alignment horizontal="center"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wrapText="1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wrapText="1"/>
    </xf>
    <xf numFmtId="0" fontId="12" fillId="0" borderId="0" xfId="0" applyFont="1"/>
    <xf numFmtId="0" fontId="3" fillId="0" borderId="0" xfId="0" applyFont="1"/>
    <xf numFmtId="0" fontId="10" fillId="0" borderId="0" xfId="0" applyFont="1"/>
    <xf numFmtId="0" fontId="12" fillId="0" borderId="1" xfId="0" applyFont="1" applyBorder="1" applyAlignment="1">
      <alignment wrapText="1"/>
    </xf>
    <xf numFmtId="49" fontId="3" fillId="0" borderId="1" xfId="2" applyNumberFormat="1" applyFont="1" applyBorder="1"/>
    <xf numFmtId="0" fontId="2" fillId="0" borderId="0" xfId="0" applyFont="1" applyBorder="1"/>
    <xf numFmtId="0" fontId="3" fillId="0" borderId="2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/>
    </xf>
    <xf numFmtId="0" fontId="7" fillId="0" borderId="0" xfId="0" applyFont="1"/>
    <xf numFmtId="0" fontId="7" fillId="0" borderId="1" xfId="3" applyFont="1" applyBorder="1" applyAlignment="1">
      <alignment horizontal="center" vertical="top" wrapText="1"/>
    </xf>
    <xf numFmtId="0" fontId="7" fillId="0" borderId="1" xfId="3" applyFont="1" applyBorder="1" applyAlignment="1">
      <alignment horizontal="center" wrapText="1"/>
    </xf>
    <xf numFmtId="0" fontId="3" fillId="0" borderId="1" xfId="3" applyFont="1" applyBorder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9" fontId="1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12" fillId="0" borderId="1" xfId="0" applyFont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wrapText="1"/>
    </xf>
    <xf numFmtId="0" fontId="2" fillId="0" borderId="1" xfId="0" applyFont="1" applyBorder="1"/>
    <xf numFmtId="0" fontId="2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wrapText="1"/>
    </xf>
    <xf numFmtId="0" fontId="10" fillId="0" borderId="1" xfId="0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9" fillId="0" borderId="1" xfId="0" applyFont="1" applyBorder="1"/>
    <xf numFmtId="0" fontId="3" fillId="0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12" fillId="0" borderId="1" xfId="0" applyFont="1" applyFill="1" applyBorder="1" applyAlignment="1">
      <alignment vertical="top" wrapText="1"/>
    </xf>
    <xf numFmtId="0" fontId="3" fillId="0" borderId="1" xfId="0" applyFont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2" applyFont="1" applyBorder="1" applyAlignment="1">
      <alignment horizontal="center"/>
    </xf>
    <xf numFmtId="0" fontId="2" fillId="0" borderId="0" xfId="0" applyFont="1" applyAlignment="1">
      <alignment horizontal="center"/>
    </xf>
    <xf numFmtId="0" fontId="12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3" fillId="0" borderId="0" xfId="3" applyFont="1" applyAlignment="1">
      <alignment horizontal="center" wrapText="1"/>
    </xf>
    <xf numFmtId="0" fontId="0" fillId="0" borderId="0" xfId="0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10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49" fontId="12" fillId="0" borderId="1" xfId="0" applyNumberFormat="1" applyFont="1" applyBorder="1" applyAlignment="1">
      <alignment horizontal="center" wrapText="1"/>
    </xf>
    <xf numFmtId="49" fontId="2" fillId="0" borderId="0" xfId="0" applyNumberFormat="1" applyFont="1"/>
    <xf numFmtId="49" fontId="4" fillId="0" borderId="1" xfId="0" applyNumberFormat="1" applyFont="1" applyBorder="1" applyAlignment="1">
      <alignment horizontal="center"/>
    </xf>
    <xf numFmtId="0" fontId="12" fillId="0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justify" vertical="top" wrapText="1"/>
    </xf>
    <xf numFmtId="0" fontId="10" fillId="0" borderId="0" xfId="0" applyFont="1" applyAlignment="1"/>
    <xf numFmtId="49" fontId="2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justify" wrapText="1"/>
    </xf>
    <xf numFmtId="49" fontId="12" fillId="0" borderId="1" xfId="0" applyNumberFormat="1" applyFont="1" applyBorder="1" applyAlignment="1">
      <alignment horizontal="justify" wrapText="1"/>
    </xf>
    <xf numFmtId="49" fontId="9" fillId="0" borderId="1" xfId="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left" wrapText="1"/>
    </xf>
    <xf numFmtId="0" fontId="3" fillId="0" borderId="1" xfId="0" applyFont="1" applyBorder="1"/>
    <xf numFmtId="0" fontId="10" fillId="0" borderId="1" xfId="0" applyFont="1" applyBorder="1"/>
    <xf numFmtId="49" fontId="10" fillId="0" borderId="1" xfId="2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justify" vertical="top" wrapText="1"/>
    </xf>
    <xf numFmtId="49" fontId="4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/>
    </xf>
    <xf numFmtId="0" fontId="0" fillId="0" borderId="0" xfId="0" applyAlignment="1">
      <alignment horizontal="left" wrapText="1"/>
    </xf>
    <xf numFmtId="0" fontId="12" fillId="0" borderId="1" xfId="0" applyFont="1" applyFill="1" applyBorder="1" applyAlignment="1">
      <alignment horizontal="center" wrapText="1"/>
    </xf>
    <xf numFmtId="49" fontId="1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7" fillId="0" borderId="1" xfId="0" applyFont="1" applyBorder="1"/>
    <xf numFmtId="164" fontId="2" fillId="0" borderId="1" xfId="0" applyNumberFormat="1" applyFont="1" applyBorder="1"/>
    <xf numFmtId="164" fontId="3" fillId="0" borderId="1" xfId="0" applyNumberFormat="1" applyFont="1" applyBorder="1"/>
    <xf numFmtId="164" fontId="10" fillId="0" borderId="1" xfId="0" applyNumberFormat="1" applyFont="1" applyBorder="1"/>
    <xf numFmtId="164" fontId="12" fillId="0" borderId="1" xfId="0" applyNumberFormat="1" applyFont="1" applyBorder="1"/>
    <xf numFmtId="164" fontId="2" fillId="0" borderId="1" xfId="0" applyNumberFormat="1" applyFont="1" applyFill="1" applyBorder="1"/>
    <xf numFmtId="164" fontId="10" fillId="0" borderId="1" xfId="0" applyNumberFormat="1" applyFont="1" applyFill="1" applyBorder="1"/>
    <xf numFmtId="164" fontId="3" fillId="0" borderId="1" xfId="0" applyNumberFormat="1" applyFont="1" applyFill="1" applyBorder="1"/>
    <xf numFmtId="164" fontId="12" fillId="0" borderId="1" xfId="0" applyNumberFormat="1" applyFont="1" applyFill="1" applyBorder="1"/>
    <xf numFmtId="164" fontId="2" fillId="0" borderId="3" xfId="0" applyNumberFormat="1" applyFont="1" applyBorder="1"/>
    <xf numFmtId="164" fontId="3" fillId="2" borderId="1" xfId="0" applyNumberFormat="1" applyFont="1" applyFill="1" applyBorder="1"/>
    <xf numFmtId="164" fontId="2" fillId="0" borderId="3" xfId="0" applyNumberFormat="1" applyFont="1" applyFill="1" applyBorder="1"/>
    <xf numFmtId="49" fontId="5" fillId="2" borderId="1" xfId="0" applyNumberFormat="1" applyFont="1" applyFill="1" applyBorder="1" applyAlignment="1">
      <alignment horizontal="center" wrapText="1"/>
    </xf>
    <xf numFmtId="164" fontId="12" fillId="0" borderId="3" xfId="0" applyNumberFormat="1" applyFont="1" applyBorder="1"/>
    <xf numFmtId="164" fontId="12" fillId="0" borderId="0" xfId="0" applyNumberFormat="1" applyFont="1"/>
    <xf numFmtId="1" fontId="2" fillId="0" borderId="1" xfId="0" applyNumberFormat="1" applyFont="1" applyBorder="1" applyAlignment="1">
      <alignment horizontal="center"/>
    </xf>
    <xf numFmtId="164" fontId="3" fillId="0" borderId="1" xfId="3" applyNumberFormat="1" applyFont="1" applyBorder="1" applyAlignment="1">
      <alignment horizontal="right" wrapText="1"/>
    </xf>
    <xf numFmtId="164" fontId="2" fillId="0" borderId="1" xfId="3" applyNumberFormat="1" applyFont="1" applyBorder="1" applyAlignment="1">
      <alignment horizontal="right" wrapText="1"/>
    </xf>
    <xf numFmtId="164" fontId="3" fillId="0" borderId="1" xfId="3" applyNumberFormat="1" applyFont="1" applyBorder="1" applyAlignment="1">
      <alignment horizontal="right"/>
    </xf>
    <xf numFmtId="164" fontId="2" fillId="0" borderId="1" xfId="3" applyNumberFormat="1" applyFont="1" applyBorder="1" applyAlignment="1">
      <alignment horizontal="right"/>
    </xf>
    <xf numFmtId="164" fontId="2" fillId="0" borderId="3" xfId="3" applyNumberFormat="1" applyFont="1" applyBorder="1" applyAlignment="1">
      <alignment horizontal="right" wrapText="1"/>
    </xf>
    <xf numFmtId="164" fontId="3" fillId="0" borderId="3" xfId="0" applyNumberFormat="1" applyFont="1" applyFill="1" applyBorder="1"/>
    <xf numFmtId="0" fontId="8" fillId="2" borderId="1" xfId="2" applyFont="1" applyFill="1" applyBorder="1" applyAlignment="1">
      <alignment wrapText="1"/>
    </xf>
    <xf numFmtId="49" fontId="3" fillId="2" borderId="1" xfId="2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 wrapText="1"/>
    </xf>
    <xf numFmtId="0" fontId="13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 wrapText="1"/>
    </xf>
    <xf numFmtId="164" fontId="2" fillId="0" borderId="0" xfId="0" applyNumberFormat="1" applyFont="1"/>
    <xf numFmtId="0" fontId="3" fillId="2" borderId="1" xfId="2" applyFont="1" applyFill="1" applyBorder="1"/>
    <xf numFmtId="49" fontId="3" fillId="2" borderId="1" xfId="2" applyNumberFormat="1" applyFont="1" applyFill="1" applyBorder="1"/>
    <xf numFmtId="49" fontId="12" fillId="0" borderId="1" xfId="0" applyNumberFormat="1" applyFont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Border="1" applyAlignment="1"/>
    <xf numFmtId="0" fontId="5" fillId="0" borderId="4" xfId="0" applyFont="1" applyBorder="1" applyAlignment="1">
      <alignment wrapText="1"/>
    </xf>
    <xf numFmtId="49" fontId="5" fillId="0" borderId="4" xfId="0" applyNumberFormat="1" applyFont="1" applyFill="1" applyBorder="1" applyAlignment="1">
      <alignment horizontal="center"/>
    </xf>
    <xf numFmtId="49" fontId="5" fillId="0" borderId="4" xfId="0" applyNumberFormat="1" applyFont="1" applyBorder="1" applyAlignment="1">
      <alignment horizontal="center" wrapText="1"/>
    </xf>
    <xf numFmtId="49" fontId="5" fillId="0" borderId="4" xfId="0" applyNumberFormat="1" applyFont="1" applyFill="1" applyBorder="1" applyAlignment="1">
      <alignment horizontal="center" wrapText="1"/>
    </xf>
    <xf numFmtId="164" fontId="2" fillId="0" borderId="4" xfId="0" applyNumberFormat="1" applyFont="1" applyBorder="1"/>
    <xf numFmtId="0" fontId="1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wrapText="1"/>
    </xf>
    <xf numFmtId="49" fontId="10" fillId="0" borderId="1" xfId="0" applyNumberFormat="1" applyFont="1" applyFill="1" applyBorder="1" applyAlignment="1">
      <alignment horizontal="center" wrapText="1"/>
    </xf>
    <xf numFmtId="0" fontId="11" fillId="0" borderId="1" xfId="0" applyNumberFormat="1" applyFont="1" applyFill="1" applyBorder="1" applyAlignment="1">
      <alignment wrapText="1"/>
    </xf>
    <xf numFmtId="164" fontId="2" fillId="0" borderId="1" xfId="0" applyNumberFormat="1" applyFont="1" applyFill="1" applyBorder="1" applyAlignment="1">
      <alignment horizontal="right"/>
    </xf>
    <xf numFmtId="164" fontId="12" fillId="0" borderId="1" xfId="0" applyNumberFormat="1" applyFont="1" applyFill="1" applyBorder="1" applyAlignment="1">
      <alignment horizontal="right"/>
    </xf>
    <xf numFmtId="0" fontId="2" fillId="0" borderId="0" xfId="0" applyFont="1" applyFill="1"/>
    <xf numFmtId="0" fontId="11" fillId="3" borderId="1" xfId="0" applyFont="1" applyFill="1" applyBorder="1" applyAlignment="1">
      <alignment wrapText="1"/>
    </xf>
    <xf numFmtId="0" fontId="11" fillId="3" borderId="1" xfId="0" applyFont="1" applyFill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/>
    </xf>
    <xf numFmtId="164" fontId="12" fillId="3" borderId="1" xfId="0" applyNumberFormat="1" applyFont="1" applyFill="1" applyBorder="1"/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/>
    </xf>
    <xf numFmtId="164" fontId="2" fillId="3" borderId="1" xfId="0" applyNumberFormat="1" applyFont="1" applyFill="1" applyBorder="1"/>
    <xf numFmtId="164" fontId="3" fillId="3" borderId="1" xfId="0" applyNumberFormat="1" applyFont="1" applyFill="1" applyBorder="1"/>
    <xf numFmtId="0" fontId="2" fillId="3" borderId="0" xfId="0" applyFont="1" applyFill="1"/>
    <xf numFmtId="0" fontId="12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wrapText="1"/>
    </xf>
    <xf numFmtId="0" fontId="12" fillId="3" borderId="1" xfId="0" applyFont="1" applyFill="1" applyBorder="1" applyAlignment="1">
      <alignment horizontal="left" wrapText="1"/>
    </xf>
    <xf numFmtId="164" fontId="2" fillId="3" borderId="3" xfId="0" applyNumberFormat="1" applyFont="1" applyFill="1" applyBorder="1"/>
    <xf numFmtId="164" fontId="10" fillId="3" borderId="1" xfId="0" applyNumberFormat="1" applyFont="1" applyFill="1" applyBorder="1"/>
    <xf numFmtId="0" fontId="10" fillId="3" borderId="1" xfId="0" applyFont="1" applyFill="1" applyBorder="1" applyAlignment="1">
      <alignment wrapText="1"/>
    </xf>
    <xf numFmtId="0" fontId="0" fillId="0" borderId="0" xfId="0" applyAlignment="1"/>
    <xf numFmtId="0" fontId="12" fillId="0" borderId="1" xfId="0" applyFont="1" applyFill="1" applyBorder="1"/>
    <xf numFmtId="0" fontId="2" fillId="0" borderId="1" xfId="0" applyFont="1" applyFill="1" applyBorder="1"/>
    <xf numFmtId="49" fontId="3" fillId="3" borderId="1" xfId="0" applyNumberFormat="1" applyFont="1" applyFill="1" applyBorder="1" applyAlignment="1">
      <alignment horizontal="justify" wrapText="1"/>
    </xf>
    <xf numFmtId="0" fontId="12" fillId="3" borderId="1" xfId="0" applyFont="1" applyFill="1" applyBorder="1" applyAlignment="1">
      <alignment wrapText="1"/>
    </xf>
    <xf numFmtId="49" fontId="2" fillId="3" borderId="1" xfId="0" applyNumberFormat="1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center" wrapText="1"/>
    </xf>
    <xf numFmtId="0" fontId="11" fillId="3" borderId="1" xfId="0" applyFont="1" applyFill="1" applyBorder="1" applyAlignment="1">
      <alignment vertical="center" wrapText="1"/>
    </xf>
    <xf numFmtId="164" fontId="12" fillId="0" borderId="3" xfId="0" applyNumberFormat="1" applyFont="1" applyFill="1" applyBorder="1"/>
    <xf numFmtId="164" fontId="2" fillId="4" borderId="1" xfId="0" applyNumberFormat="1" applyFont="1" applyFill="1" applyBorder="1"/>
    <xf numFmtId="164" fontId="12" fillId="4" borderId="1" xfId="0" applyNumberFormat="1" applyFont="1" applyFill="1" applyBorder="1"/>
    <xf numFmtId="49" fontId="12" fillId="3" borderId="1" xfId="0" applyNumberFormat="1" applyFont="1" applyFill="1" applyBorder="1" applyAlignment="1">
      <alignment horizontal="center" wrapText="1"/>
    </xf>
    <xf numFmtId="0" fontId="9" fillId="3" borderId="1" xfId="0" applyFont="1" applyFill="1" applyBorder="1" applyAlignment="1">
      <alignment wrapText="1"/>
    </xf>
    <xf numFmtId="0" fontId="9" fillId="3" borderId="1" xfId="0" applyFont="1" applyFill="1" applyBorder="1" applyAlignment="1">
      <alignment horizontal="center" wrapText="1"/>
    </xf>
    <xf numFmtId="49" fontId="9" fillId="3" borderId="1" xfId="0" applyNumberFormat="1" applyFont="1" applyFill="1" applyBorder="1" applyAlignment="1">
      <alignment horizontal="center" wrapText="1"/>
    </xf>
    <xf numFmtId="164" fontId="2" fillId="3" borderId="1" xfId="0" applyNumberFormat="1" applyFont="1" applyFill="1" applyBorder="1" applyAlignment="1">
      <alignment horizontal="right"/>
    </xf>
    <xf numFmtId="0" fontId="14" fillId="0" borderId="0" xfId="0" applyFont="1" applyAlignment="1">
      <alignment horizontal="left" wrapText="1"/>
    </xf>
    <xf numFmtId="49" fontId="10" fillId="3" borderId="1" xfId="0" applyNumberFormat="1" applyFont="1" applyFill="1" applyBorder="1" applyAlignment="1">
      <alignment horizontal="center" wrapText="1"/>
    </xf>
    <xf numFmtId="164" fontId="10" fillId="0" borderId="1" xfId="0" applyNumberFormat="1" applyFont="1" applyBorder="1" applyAlignment="1"/>
    <xf numFmtId="49" fontId="10" fillId="3" borderId="1" xfId="0" applyNumberFormat="1" applyFont="1" applyFill="1" applyBorder="1" applyAlignment="1">
      <alignment horizontal="justify" wrapText="1"/>
    </xf>
    <xf numFmtId="49" fontId="12" fillId="3" borderId="1" xfId="0" applyNumberFormat="1" applyFont="1" applyFill="1" applyBorder="1" applyAlignment="1">
      <alignment horizontal="justify" wrapText="1"/>
    </xf>
    <xf numFmtId="49" fontId="12" fillId="3" borderId="1" xfId="0" applyNumberFormat="1" applyFont="1" applyFill="1" applyBorder="1" applyAlignment="1">
      <alignment horizontal="justify" vertical="top" wrapText="1"/>
    </xf>
    <xf numFmtId="0" fontId="12" fillId="3" borderId="1" xfId="0" applyFont="1" applyFill="1" applyBorder="1"/>
    <xf numFmtId="0" fontId="2" fillId="3" borderId="1" xfId="0" applyFont="1" applyFill="1" applyBorder="1" applyAlignment="1">
      <alignment horizontal="left" wrapText="1"/>
    </xf>
    <xf numFmtId="0" fontId="2" fillId="3" borderId="1" xfId="0" applyFont="1" applyFill="1" applyBorder="1"/>
    <xf numFmtId="0" fontId="14" fillId="0" borderId="0" xfId="0" applyFont="1"/>
    <xf numFmtId="0" fontId="16" fillId="0" borderId="0" xfId="0" applyFont="1" applyAlignment="1">
      <alignment wrapText="1"/>
    </xf>
    <xf numFmtId="0" fontId="16" fillId="0" borderId="0" xfId="0" applyFont="1" applyAlignment="1">
      <alignment horizontal="left" wrapText="1"/>
    </xf>
    <xf numFmtId="49" fontId="12" fillId="0" borderId="1" xfId="0" applyNumberFormat="1" applyFont="1" applyBorder="1" applyAlignment="1">
      <alignment wrapText="1"/>
    </xf>
    <xf numFmtId="164" fontId="12" fillId="0" borderId="1" xfId="0" applyNumberFormat="1" applyFont="1" applyBorder="1" applyAlignment="1"/>
    <xf numFmtId="49" fontId="12" fillId="3" borderId="1" xfId="0" applyNumberFormat="1" applyFont="1" applyFill="1" applyBorder="1" applyAlignment="1">
      <alignment wrapText="1"/>
    </xf>
    <xf numFmtId="0" fontId="4" fillId="3" borderId="1" xfId="0" applyFont="1" applyFill="1" applyBorder="1" applyAlignment="1">
      <alignment horizontal="center" wrapText="1"/>
    </xf>
    <xf numFmtId="0" fontId="1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4" fillId="0" borderId="0" xfId="0" applyFont="1" applyFill="1" applyAlignment="1">
      <alignment horizontal="left"/>
    </xf>
    <xf numFmtId="0" fontId="3" fillId="0" borderId="0" xfId="1" applyFont="1" applyBorder="1" applyAlignment="1">
      <alignment horizontal="center" vertical="center" wrapText="1"/>
    </xf>
    <xf numFmtId="0" fontId="0" fillId="0" borderId="0" xfId="0" applyBorder="1" applyAlignment="1"/>
    <xf numFmtId="0" fontId="0" fillId="0" borderId="0" xfId="0" applyAlignment="1"/>
    <xf numFmtId="0" fontId="14" fillId="0" borderId="0" xfId="0" applyFont="1" applyAlignment="1">
      <alignment horizontal="left"/>
    </xf>
    <xf numFmtId="0" fontId="16" fillId="0" borderId="0" xfId="0" applyFont="1" applyAlignment="1">
      <alignment horizontal="left" wrapText="1"/>
    </xf>
    <xf numFmtId="0" fontId="16" fillId="0" borderId="0" xfId="0" applyFont="1" applyAlignment="1">
      <alignment wrapText="1"/>
    </xf>
    <xf numFmtId="0" fontId="14" fillId="0" borderId="0" xfId="0" applyFont="1" applyAlignment="1"/>
    <xf numFmtId="0" fontId="3" fillId="0" borderId="0" xfId="3" applyFont="1" applyAlignment="1">
      <alignment horizontal="center" wrapText="1"/>
    </xf>
    <xf numFmtId="0" fontId="0" fillId="0" borderId="0" xfId="0" applyAlignment="1">
      <alignment wrapText="1"/>
    </xf>
    <xf numFmtId="0" fontId="15" fillId="0" borderId="0" xfId="0" applyFont="1" applyFill="1" applyAlignment="1">
      <alignment horizontal="left"/>
    </xf>
    <xf numFmtId="0" fontId="16" fillId="0" borderId="0" xfId="0" applyFont="1" applyAlignment="1"/>
  </cellXfs>
  <cellStyles count="4">
    <cellStyle name="Обычный" xfId="0" builtinId="0"/>
    <cellStyle name="Обычный_02-вед" xfId="1"/>
    <cellStyle name="Обычный_изм-вед" xfId="2"/>
    <cellStyle name="Обычный_Лист1" xf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93"/>
  <sheetViews>
    <sheetView zoomScale="120" workbookViewId="0">
      <selection activeCell="D9" sqref="D9:G9"/>
    </sheetView>
  </sheetViews>
  <sheetFormatPr defaultRowHeight="12.75"/>
  <cols>
    <col min="1" max="1" width="51.42578125" style="2" customWidth="1"/>
    <col min="2" max="2" width="9.140625" style="72"/>
    <col min="3" max="3" width="6.85546875" style="2" customWidth="1"/>
    <col min="4" max="4" width="7.7109375" style="93" customWidth="1"/>
    <col min="5" max="5" width="14.28515625" style="93" customWidth="1"/>
    <col min="6" max="6" width="9.42578125" style="2" customWidth="1"/>
    <col min="7" max="7" width="19.42578125" style="2" customWidth="1"/>
    <col min="8" max="8" width="13.42578125" style="2" hidden="1" customWidth="1"/>
    <col min="9" max="9" width="16.28515625" style="2" hidden="1" customWidth="1"/>
    <col min="10" max="16384" width="9.140625" style="2"/>
  </cols>
  <sheetData>
    <row r="1" spans="4:7" ht="15">
      <c r="D1" s="216" t="s">
        <v>187</v>
      </c>
      <c r="E1" s="216"/>
      <c r="F1" s="216"/>
      <c r="G1" s="207"/>
    </row>
    <row r="2" spans="4:7" ht="15">
      <c r="D2" s="214" t="s">
        <v>225</v>
      </c>
      <c r="E2" s="214"/>
      <c r="F2" s="214"/>
      <c r="G2" s="222"/>
    </row>
    <row r="3" spans="4:7" ht="15">
      <c r="D3" s="214" t="s">
        <v>17</v>
      </c>
      <c r="E3" s="214"/>
      <c r="F3" s="214"/>
      <c r="G3" s="207"/>
    </row>
    <row r="4" spans="4:7" ht="15">
      <c r="D4" s="214" t="s">
        <v>153</v>
      </c>
      <c r="E4" s="214"/>
      <c r="F4" s="214"/>
      <c r="G4" s="207"/>
    </row>
    <row r="5" spans="4:7" ht="15">
      <c r="D5" s="214" t="s">
        <v>154</v>
      </c>
      <c r="E5" s="221"/>
      <c r="F5" s="221"/>
      <c r="G5" s="222"/>
    </row>
    <row r="6" spans="4:7" ht="15">
      <c r="D6" s="214" t="s">
        <v>226</v>
      </c>
      <c r="E6" s="214"/>
      <c r="F6" s="214"/>
      <c r="G6" s="207"/>
    </row>
    <row r="7" spans="4:7" ht="15">
      <c r="D7" s="220" t="s">
        <v>413</v>
      </c>
      <c r="E7" s="220"/>
      <c r="F7" s="220"/>
      <c r="G7" s="207"/>
    </row>
    <row r="8" spans="4:7" ht="15">
      <c r="D8" s="220" t="s">
        <v>103</v>
      </c>
      <c r="E8" s="220"/>
      <c r="F8" s="220"/>
      <c r="G8" s="207"/>
    </row>
    <row r="9" spans="4:7" ht="15.75" customHeight="1">
      <c r="D9" s="214" t="s">
        <v>104</v>
      </c>
      <c r="E9" s="221"/>
      <c r="F9" s="221"/>
      <c r="G9" s="222"/>
    </row>
    <row r="10" spans="4:7" ht="15.75" customHeight="1">
      <c r="D10" s="214" t="s">
        <v>100</v>
      </c>
      <c r="E10" s="215"/>
      <c r="F10" s="215"/>
      <c r="G10" s="208"/>
    </row>
    <row r="11" spans="4:7" ht="15.75" customHeight="1">
      <c r="D11" s="198"/>
      <c r="E11" s="209"/>
      <c r="F11" s="209"/>
      <c r="G11" s="208"/>
    </row>
    <row r="12" spans="4:7" ht="15.75" customHeight="1">
      <c r="D12" s="216" t="s">
        <v>223</v>
      </c>
      <c r="E12" s="216"/>
      <c r="F12" s="216"/>
      <c r="G12" s="208"/>
    </row>
    <row r="13" spans="4:7" ht="15">
      <c r="D13" s="214" t="s">
        <v>225</v>
      </c>
      <c r="E13" s="214"/>
      <c r="F13" s="214"/>
      <c r="G13" s="219"/>
    </row>
    <row r="14" spans="4:7" ht="15">
      <c r="D14" s="214" t="s">
        <v>17</v>
      </c>
      <c r="E14" s="214"/>
      <c r="F14" s="214"/>
      <c r="G14" s="160"/>
    </row>
    <row r="15" spans="4:7" ht="15">
      <c r="D15" s="220" t="s">
        <v>413</v>
      </c>
      <c r="E15" s="220"/>
      <c r="F15" s="220"/>
      <c r="G15" s="160"/>
    </row>
    <row r="16" spans="4:7" ht="15">
      <c r="D16" s="220" t="s">
        <v>103</v>
      </c>
      <c r="E16" s="220"/>
      <c r="F16" s="220"/>
      <c r="G16" s="219"/>
    </row>
    <row r="17" spans="1:9" ht="13.5">
      <c r="D17" s="214" t="s">
        <v>104</v>
      </c>
      <c r="E17" s="215"/>
      <c r="F17" s="215"/>
      <c r="G17" s="219"/>
    </row>
    <row r="18" spans="1:9" ht="15" hidden="1">
      <c r="D18" s="214"/>
      <c r="E18" s="215"/>
      <c r="F18" s="215"/>
      <c r="G18" s="181"/>
    </row>
    <row r="19" spans="1:9" ht="13.5">
      <c r="D19" s="214" t="s">
        <v>226</v>
      </c>
      <c r="E19" s="215"/>
      <c r="F19" s="215"/>
      <c r="G19" s="181"/>
    </row>
    <row r="20" spans="1:9" ht="15.75" customHeight="1">
      <c r="D20" s="214"/>
      <c r="E20" s="215"/>
      <c r="F20" s="110"/>
      <c r="G20" s="79"/>
    </row>
    <row r="21" spans="1:9" s="24" customFormat="1" ht="26.25" customHeight="1">
      <c r="A21" s="217" t="s">
        <v>121</v>
      </c>
      <c r="B21" s="217"/>
      <c r="C21" s="217"/>
      <c r="D21" s="217"/>
      <c r="E21" s="217"/>
      <c r="F21" s="217"/>
      <c r="G21" s="218"/>
    </row>
    <row r="22" spans="1:9" s="24" customFormat="1" ht="15.75" customHeight="1">
      <c r="A22" s="25"/>
      <c r="B22" s="25"/>
      <c r="C22" s="25"/>
      <c r="D22" s="86"/>
      <c r="E22" s="86"/>
      <c r="F22" s="25"/>
      <c r="G22" s="77" t="s">
        <v>412</v>
      </c>
    </row>
    <row r="23" spans="1:9" s="81" customFormat="1" ht="30" customHeight="1">
      <c r="A23" s="80" t="s">
        <v>496</v>
      </c>
      <c r="B23" s="80" t="s">
        <v>495</v>
      </c>
      <c r="C23" s="76" t="s">
        <v>366</v>
      </c>
      <c r="D23" s="87" t="s">
        <v>497</v>
      </c>
      <c r="E23" s="87" t="s">
        <v>397</v>
      </c>
      <c r="F23" s="76" t="s">
        <v>398</v>
      </c>
      <c r="G23" s="75" t="s">
        <v>256</v>
      </c>
      <c r="H23" s="75" t="s">
        <v>268</v>
      </c>
      <c r="I23" s="75" t="s">
        <v>105</v>
      </c>
    </row>
    <row r="24" spans="1:9" s="29" customFormat="1" ht="13.5" customHeight="1">
      <c r="A24" s="26">
        <v>1</v>
      </c>
      <c r="B24" s="27">
        <v>2</v>
      </c>
      <c r="C24" s="27">
        <v>3</v>
      </c>
      <c r="D24" s="88">
        <v>4</v>
      </c>
      <c r="E24" s="88">
        <v>5</v>
      </c>
      <c r="F24" s="27">
        <v>6</v>
      </c>
      <c r="G24" s="28">
        <v>7</v>
      </c>
      <c r="H24" s="114"/>
      <c r="I24" s="114"/>
    </row>
    <row r="25" spans="1:9" ht="29.25" customHeight="1">
      <c r="A25" s="136" t="s">
        <v>401</v>
      </c>
      <c r="B25" s="137" t="s">
        <v>402</v>
      </c>
      <c r="C25" s="137" t="s">
        <v>370</v>
      </c>
      <c r="D25" s="137" t="s">
        <v>370</v>
      </c>
      <c r="E25" s="138" t="s">
        <v>521</v>
      </c>
      <c r="F25" s="140" t="s">
        <v>399</v>
      </c>
      <c r="G25" s="124">
        <f>G26+G170+G202+G272+G403+G436</f>
        <v>1226850.8879999998</v>
      </c>
      <c r="H25" s="124" t="e">
        <f>H26+H170+H202+H272+H403+H436</f>
        <v>#REF!</v>
      </c>
      <c r="I25" s="124" t="e">
        <f>I26+I170+I202+I272+I403+I436</f>
        <v>#REF!</v>
      </c>
    </row>
    <row r="26" spans="1:9" s="20" customFormat="1" ht="15.75" customHeight="1">
      <c r="A26" s="4" t="s">
        <v>368</v>
      </c>
      <c r="B26" s="9">
        <v>961</v>
      </c>
      <c r="C26" s="5" t="s">
        <v>369</v>
      </c>
      <c r="D26" s="5" t="s">
        <v>370</v>
      </c>
      <c r="E26" s="5" t="s">
        <v>521</v>
      </c>
      <c r="F26" s="5" t="s">
        <v>399</v>
      </c>
      <c r="G26" s="116">
        <f>G27+G33+G43+G49+G60</f>
        <v>112430.61599999999</v>
      </c>
      <c r="H26" s="116">
        <f>H27+H33+H43+H49+H60</f>
        <v>97535.063999999998</v>
      </c>
      <c r="I26" s="116">
        <f>I27+I33+I43+I49+I60</f>
        <v>97940.414000000004</v>
      </c>
    </row>
    <row r="27" spans="1:9" s="21" customFormat="1" ht="33.75" customHeight="1">
      <c r="A27" s="13" t="s">
        <v>371</v>
      </c>
      <c r="B27" s="14">
        <v>961</v>
      </c>
      <c r="C27" s="14" t="s">
        <v>372</v>
      </c>
      <c r="D27" s="15" t="s">
        <v>373</v>
      </c>
      <c r="E27" s="15" t="s">
        <v>521</v>
      </c>
      <c r="F27" s="14" t="s">
        <v>403</v>
      </c>
      <c r="G27" s="117">
        <f>G30</f>
        <v>2639.55</v>
      </c>
      <c r="H27" s="117">
        <f>H30</f>
        <v>2639.55</v>
      </c>
      <c r="I27" s="117">
        <f>I30</f>
        <v>2639.55</v>
      </c>
    </row>
    <row r="28" spans="1:9" s="19" customFormat="1" ht="27" customHeight="1">
      <c r="A28" s="6" t="s">
        <v>487</v>
      </c>
      <c r="B28" s="7">
        <v>961</v>
      </c>
      <c r="C28" s="7" t="s">
        <v>372</v>
      </c>
      <c r="D28" s="8" t="s">
        <v>373</v>
      </c>
      <c r="E28" s="8" t="s">
        <v>514</v>
      </c>
      <c r="F28" s="7" t="s">
        <v>403</v>
      </c>
      <c r="G28" s="115">
        <f>G30</f>
        <v>2639.55</v>
      </c>
      <c r="H28" s="115">
        <f>H30</f>
        <v>2639.55</v>
      </c>
      <c r="I28" s="115">
        <f>I30</f>
        <v>2639.55</v>
      </c>
    </row>
    <row r="29" spans="1:9" s="19" customFormat="1" ht="27.75" customHeight="1">
      <c r="A29" s="6" t="s">
        <v>4</v>
      </c>
      <c r="B29" s="7">
        <v>961</v>
      </c>
      <c r="C29" s="7" t="s">
        <v>372</v>
      </c>
      <c r="D29" s="8" t="s">
        <v>373</v>
      </c>
      <c r="E29" s="8" t="s">
        <v>515</v>
      </c>
      <c r="F29" s="7" t="s">
        <v>403</v>
      </c>
      <c r="G29" s="115">
        <f t="shared" ref="G29:I31" si="0">G30</f>
        <v>2639.55</v>
      </c>
      <c r="H29" s="115">
        <f t="shared" si="0"/>
        <v>2639.55</v>
      </c>
      <c r="I29" s="115">
        <f t="shared" si="0"/>
        <v>2639.55</v>
      </c>
    </row>
    <row r="30" spans="1:9" s="19" customFormat="1" ht="17.25" customHeight="1">
      <c r="A30" s="16" t="s">
        <v>435</v>
      </c>
      <c r="B30" s="17">
        <v>961</v>
      </c>
      <c r="C30" s="18" t="s">
        <v>369</v>
      </c>
      <c r="D30" s="18" t="s">
        <v>383</v>
      </c>
      <c r="E30" s="18" t="s">
        <v>581</v>
      </c>
      <c r="F30" s="18" t="s">
        <v>399</v>
      </c>
      <c r="G30" s="118">
        <f t="shared" si="0"/>
        <v>2639.55</v>
      </c>
      <c r="H30" s="118">
        <f t="shared" si="0"/>
        <v>2639.55</v>
      </c>
      <c r="I30" s="118">
        <f t="shared" si="0"/>
        <v>2639.55</v>
      </c>
    </row>
    <row r="31" spans="1:9" ht="48.75" customHeight="1">
      <c r="A31" s="6" t="s">
        <v>428</v>
      </c>
      <c r="B31" s="7">
        <v>961</v>
      </c>
      <c r="C31" s="8" t="s">
        <v>369</v>
      </c>
      <c r="D31" s="8" t="s">
        <v>383</v>
      </c>
      <c r="E31" s="8" t="s">
        <v>581</v>
      </c>
      <c r="F31" s="8" t="s">
        <v>429</v>
      </c>
      <c r="G31" s="115">
        <f t="shared" si="0"/>
        <v>2639.55</v>
      </c>
      <c r="H31" s="115">
        <f t="shared" si="0"/>
        <v>2639.55</v>
      </c>
      <c r="I31" s="115">
        <f t="shared" si="0"/>
        <v>2639.55</v>
      </c>
    </row>
    <row r="32" spans="1:9" ht="27" customHeight="1">
      <c r="A32" s="6" t="s">
        <v>451</v>
      </c>
      <c r="B32" s="7">
        <v>961</v>
      </c>
      <c r="C32" s="8" t="s">
        <v>369</v>
      </c>
      <c r="D32" s="8" t="s">
        <v>383</v>
      </c>
      <c r="E32" s="8" t="s">
        <v>581</v>
      </c>
      <c r="F32" s="8" t="s">
        <v>450</v>
      </c>
      <c r="G32" s="115">
        <v>2639.55</v>
      </c>
      <c r="H32" s="115">
        <v>2639.55</v>
      </c>
      <c r="I32" s="115">
        <v>2639.55</v>
      </c>
    </row>
    <row r="33" spans="1:9" s="21" customFormat="1" ht="55.5" customHeight="1">
      <c r="A33" s="13" t="s">
        <v>376</v>
      </c>
      <c r="B33" s="14">
        <v>961</v>
      </c>
      <c r="C33" s="15" t="s">
        <v>369</v>
      </c>
      <c r="D33" s="15" t="s">
        <v>377</v>
      </c>
      <c r="E33" s="15" t="s">
        <v>521</v>
      </c>
      <c r="F33" s="14" t="s">
        <v>403</v>
      </c>
      <c r="G33" s="120">
        <f>G36</f>
        <v>28064.942999999999</v>
      </c>
      <c r="H33" s="120">
        <f>H36</f>
        <v>27812</v>
      </c>
      <c r="I33" s="120">
        <f>I36</f>
        <v>27812</v>
      </c>
    </row>
    <row r="34" spans="1:9" s="21" customFormat="1" ht="26.25">
      <c r="A34" s="6" t="s">
        <v>487</v>
      </c>
      <c r="B34" s="7">
        <v>961</v>
      </c>
      <c r="C34" s="8" t="s">
        <v>369</v>
      </c>
      <c r="D34" s="8" t="s">
        <v>377</v>
      </c>
      <c r="E34" s="8" t="s">
        <v>514</v>
      </c>
      <c r="F34" s="8" t="s">
        <v>399</v>
      </c>
      <c r="G34" s="115">
        <f>G36</f>
        <v>28064.942999999999</v>
      </c>
      <c r="H34" s="115">
        <f>H36</f>
        <v>27812</v>
      </c>
      <c r="I34" s="115">
        <f>I36</f>
        <v>27812</v>
      </c>
    </row>
    <row r="35" spans="1:9" s="21" customFormat="1" ht="26.25">
      <c r="A35" s="6" t="s">
        <v>4</v>
      </c>
      <c r="B35" s="7">
        <v>961</v>
      </c>
      <c r="C35" s="8" t="s">
        <v>369</v>
      </c>
      <c r="D35" s="8" t="s">
        <v>377</v>
      </c>
      <c r="E35" s="8" t="s">
        <v>515</v>
      </c>
      <c r="F35" s="8" t="s">
        <v>399</v>
      </c>
      <c r="G35" s="115">
        <f>G36</f>
        <v>28064.942999999999</v>
      </c>
      <c r="H35" s="115">
        <f>H36</f>
        <v>27812</v>
      </c>
      <c r="I35" s="115">
        <f>I36</f>
        <v>27812</v>
      </c>
    </row>
    <row r="36" spans="1:9" s="19" customFormat="1" ht="26.25" customHeight="1">
      <c r="A36" s="16" t="s">
        <v>436</v>
      </c>
      <c r="B36" s="17">
        <v>961</v>
      </c>
      <c r="C36" s="18" t="s">
        <v>369</v>
      </c>
      <c r="D36" s="18" t="s">
        <v>377</v>
      </c>
      <c r="E36" s="18" t="s">
        <v>516</v>
      </c>
      <c r="F36" s="18" t="s">
        <v>399</v>
      </c>
      <c r="G36" s="118">
        <f>G37++G39+G41</f>
        <v>28064.942999999999</v>
      </c>
      <c r="H36" s="118">
        <f>H37++H39+H41</f>
        <v>27812</v>
      </c>
      <c r="I36" s="118">
        <f>I37++I39+I41</f>
        <v>27812</v>
      </c>
    </row>
    <row r="37" spans="1:9" ht="51">
      <c r="A37" s="6" t="s">
        <v>428</v>
      </c>
      <c r="B37" s="7">
        <v>961</v>
      </c>
      <c r="C37" s="8" t="s">
        <v>369</v>
      </c>
      <c r="D37" s="8" t="s">
        <v>377</v>
      </c>
      <c r="E37" s="8" t="s">
        <v>516</v>
      </c>
      <c r="F37" s="8" t="s">
        <v>429</v>
      </c>
      <c r="G37" s="115">
        <f>G38</f>
        <v>27420.312999999998</v>
      </c>
      <c r="H37" s="115">
        <f>H38</f>
        <v>27233</v>
      </c>
      <c r="I37" s="115">
        <f>I38</f>
        <v>27233</v>
      </c>
    </row>
    <row r="38" spans="1:9" ht="25.5">
      <c r="A38" s="6" t="s">
        <v>451</v>
      </c>
      <c r="B38" s="7">
        <v>961</v>
      </c>
      <c r="C38" s="8" t="s">
        <v>369</v>
      </c>
      <c r="D38" s="8" t="s">
        <v>377</v>
      </c>
      <c r="E38" s="8" t="s">
        <v>516</v>
      </c>
      <c r="F38" s="8" t="s">
        <v>450</v>
      </c>
      <c r="G38" s="115">
        <v>27420.312999999998</v>
      </c>
      <c r="H38" s="115">
        <v>27233</v>
      </c>
      <c r="I38" s="115">
        <v>27233</v>
      </c>
    </row>
    <row r="39" spans="1:9" ht="25.5">
      <c r="A39" s="6" t="s">
        <v>282</v>
      </c>
      <c r="B39" s="7">
        <v>961</v>
      </c>
      <c r="C39" s="8" t="s">
        <v>369</v>
      </c>
      <c r="D39" s="8" t="s">
        <v>377</v>
      </c>
      <c r="E39" s="8" t="s">
        <v>516</v>
      </c>
      <c r="F39" s="8" t="s">
        <v>425</v>
      </c>
      <c r="G39" s="115">
        <f>G40</f>
        <v>400</v>
      </c>
      <c r="H39" s="115">
        <f>H40</f>
        <v>400</v>
      </c>
      <c r="I39" s="115">
        <f>I40</f>
        <v>400</v>
      </c>
    </row>
    <row r="40" spans="1:9" ht="25.5">
      <c r="A40" s="6" t="s">
        <v>452</v>
      </c>
      <c r="B40" s="7">
        <v>961</v>
      </c>
      <c r="C40" s="8" t="s">
        <v>369</v>
      </c>
      <c r="D40" s="8" t="s">
        <v>377</v>
      </c>
      <c r="E40" s="8" t="s">
        <v>516</v>
      </c>
      <c r="F40" s="8" t="s">
        <v>453</v>
      </c>
      <c r="G40" s="115">
        <v>400</v>
      </c>
      <c r="H40" s="115">
        <v>400</v>
      </c>
      <c r="I40" s="115">
        <v>400</v>
      </c>
    </row>
    <row r="41" spans="1:9">
      <c r="A41" s="45" t="s">
        <v>426</v>
      </c>
      <c r="B41" s="7">
        <v>961</v>
      </c>
      <c r="C41" s="8" t="s">
        <v>369</v>
      </c>
      <c r="D41" s="8" t="s">
        <v>377</v>
      </c>
      <c r="E41" s="8" t="s">
        <v>516</v>
      </c>
      <c r="F41" s="8" t="s">
        <v>427</v>
      </c>
      <c r="G41" s="115">
        <f>G42</f>
        <v>244.63</v>
      </c>
      <c r="H41" s="115">
        <f>H42</f>
        <v>179</v>
      </c>
      <c r="I41" s="115">
        <f>I42</f>
        <v>179</v>
      </c>
    </row>
    <row r="42" spans="1:9">
      <c r="A42" s="45" t="s">
        <v>455</v>
      </c>
      <c r="B42" s="7">
        <v>961</v>
      </c>
      <c r="C42" s="8" t="s">
        <v>369</v>
      </c>
      <c r="D42" s="8" t="s">
        <v>377</v>
      </c>
      <c r="E42" s="8" t="s">
        <v>516</v>
      </c>
      <c r="F42" s="8" t="s">
        <v>454</v>
      </c>
      <c r="G42" s="115">
        <v>244.63</v>
      </c>
      <c r="H42" s="115">
        <v>179</v>
      </c>
      <c r="I42" s="115">
        <v>179</v>
      </c>
    </row>
    <row r="43" spans="1:9" ht="13.5">
      <c r="A43" s="55" t="s">
        <v>447</v>
      </c>
      <c r="B43" s="14">
        <v>961</v>
      </c>
      <c r="C43" s="15" t="s">
        <v>369</v>
      </c>
      <c r="D43" s="15" t="s">
        <v>446</v>
      </c>
      <c r="E43" s="15" t="s">
        <v>521</v>
      </c>
      <c r="F43" s="15" t="s">
        <v>399</v>
      </c>
      <c r="G43" s="117">
        <f>G44</f>
        <v>390.28699999999998</v>
      </c>
      <c r="H43" s="117">
        <f t="shared" ref="H43:I47" si="1">H44</f>
        <v>23.821999999999999</v>
      </c>
      <c r="I43" s="117">
        <f t="shared" si="1"/>
        <v>23.821999999999999</v>
      </c>
    </row>
    <row r="44" spans="1:9" ht="25.5">
      <c r="A44" s="6" t="s">
        <v>487</v>
      </c>
      <c r="B44" s="7">
        <v>961</v>
      </c>
      <c r="C44" s="8" t="s">
        <v>369</v>
      </c>
      <c r="D44" s="8" t="s">
        <v>446</v>
      </c>
      <c r="E44" s="8" t="s">
        <v>514</v>
      </c>
      <c r="F44" s="8" t="s">
        <v>399</v>
      </c>
      <c r="G44" s="115">
        <f>G45</f>
        <v>390.28699999999998</v>
      </c>
      <c r="H44" s="115">
        <f t="shared" si="1"/>
        <v>23.821999999999999</v>
      </c>
      <c r="I44" s="115">
        <f t="shared" si="1"/>
        <v>23.821999999999999</v>
      </c>
    </row>
    <row r="45" spans="1:9" ht="25.5">
      <c r="A45" s="6" t="s">
        <v>4</v>
      </c>
      <c r="B45" s="7">
        <v>961</v>
      </c>
      <c r="C45" s="8" t="s">
        <v>369</v>
      </c>
      <c r="D45" s="8" t="s">
        <v>446</v>
      </c>
      <c r="E45" s="8" t="s">
        <v>515</v>
      </c>
      <c r="F45" s="8" t="s">
        <v>399</v>
      </c>
      <c r="G45" s="115">
        <f>G46</f>
        <v>390.28699999999998</v>
      </c>
      <c r="H45" s="115">
        <f t="shared" si="1"/>
        <v>23.821999999999999</v>
      </c>
      <c r="I45" s="115">
        <f t="shared" si="1"/>
        <v>23.821999999999999</v>
      </c>
    </row>
    <row r="46" spans="1:9" s="19" customFormat="1" ht="63" customHeight="1">
      <c r="A46" s="52" t="s">
        <v>503</v>
      </c>
      <c r="B46" s="17">
        <v>961</v>
      </c>
      <c r="C46" s="18" t="s">
        <v>369</v>
      </c>
      <c r="D46" s="18" t="s">
        <v>446</v>
      </c>
      <c r="E46" s="39" t="s">
        <v>582</v>
      </c>
      <c r="F46" s="18" t="s">
        <v>399</v>
      </c>
      <c r="G46" s="165">
        <f>G47</f>
        <v>390.28699999999998</v>
      </c>
      <c r="H46" s="118">
        <f t="shared" si="1"/>
        <v>23.821999999999999</v>
      </c>
      <c r="I46" s="118">
        <f t="shared" si="1"/>
        <v>23.821999999999999</v>
      </c>
    </row>
    <row r="47" spans="1:9" ht="25.5">
      <c r="A47" s="6" t="s">
        <v>282</v>
      </c>
      <c r="B47" s="7">
        <v>961</v>
      </c>
      <c r="C47" s="8" t="s">
        <v>369</v>
      </c>
      <c r="D47" s="8" t="s">
        <v>446</v>
      </c>
      <c r="E47" s="34" t="s">
        <v>582</v>
      </c>
      <c r="F47" s="8" t="s">
        <v>425</v>
      </c>
      <c r="G47" s="170">
        <f>G48</f>
        <v>390.28699999999998</v>
      </c>
      <c r="H47" s="119">
        <f t="shared" si="1"/>
        <v>23.821999999999999</v>
      </c>
      <c r="I47" s="119">
        <f t="shared" si="1"/>
        <v>23.821999999999999</v>
      </c>
    </row>
    <row r="48" spans="1:9" ht="25.5">
      <c r="A48" s="6" t="s">
        <v>452</v>
      </c>
      <c r="B48" s="7">
        <v>961</v>
      </c>
      <c r="C48" s="8" t="s">
        <v>369</v>
      </c>
      <c r="D48" s="8" t="s">
        <v>446</v>
      </c>
      <c r="E48" s="34" t="s">
        <v>582</v>
      </c>
      <c r="F48" s="8" t="s">
        <v>453</v>
      </c>
      <c r="G48" s="170">
        <v>390.28699999999998</v>
      </c>
      <c r="H48" s="170">
        <v>23.821999999999999</v>
      </c>
      <c r="I48" s="170">
        <v>23.821999999999999</v>
      </c>
    </row>
    <row r="49" spans="1:9" s="21" customFormat="1" ht="13.5">
      <c r="A49" s="74" t="s">
        <v>381</v>
      </c>
      <c r="B49" s="44">
        <v>961</v>
      </c>
      <c r="C49" s="48" t="s">
        <v>369</v>
      </c>
      <c r="D49" s="48" t="s">
        <v>415</v>
      </c>
      <c r="E49" s="48" t="s">
        <v>521</v>
      </c>
      <c r="F49" s="15" t="s">
        <v>399</v>
      </c>
      <c r="G49" s="117">
        <f>G50+G55</f>
        <v>6984.3109999999997</v>
      </c>
      <c r="H49" s="117">
        <f t="shared" ref="H49:I53" si="2">H50</f>
        <v>3200</v>
      </c>
      <c r="I49" s="117">
        <f t="shared" si="2"/>
        <v>3200</v>
      </c>
    </row>
    <row r="50" spans="1:9" s="98" customFormat="1" ht="64.5">
      <c r="A50" s="184" t="s">
        <v>202</v>
      </c>
      <c r="B50" s="43">
        <v>961</v>
      </c>
      <c r="C50" s="41" t="s">
        <v>369</v>
      </c>
      <c r="D50" s="41" t="s">
        <v>415</v>
      </c>
      <c r="E50" s="41" t="s">
        <v>583</v>
      </c>
      <c r="F50" s="5" t="s">
        <v>399</v>
      </c>
      <c r="G50" s="148">
        <f>G51</f>
        <v>1068.433</v>
      </c>
      <c r="H50" s="148">
        <f>H52</f>
        <v>3200</v>
      </c>
      <c r="I50" s="148">
        <f>I52</f>
        <v>3200</v>
      </c>
    </row>
    <row r="51" spans="1:9" s="98" customFormat="1" ht="54">
      <c r="A51" s="194" t="s">
        <v>123</v>
      </c>
      <c r="B51" s="195">
        <v>961</v>
      </c>
      <c r="C51" s="196" t="s">
        <v>369</v>
      </c>
      <c r="D51" s="196" t="s">
        <v>415</v>
      </c>
      <c r="E51" s="199" t="s">
        <v>124</v>
      </c>
      <c r="F51" s="196" t="s">
        <v>399</v>
      </c>
      <c r="G51" s="200">
        <f>G52</f>
        <v>1068.433</v>
      </c>
      <c r="H51" s="148"/>
      <c r="I51" s="148"/>
    </row>
    <row r="52" spans="1:9" s="98" customFormat="1" ht="13.5">
      <c r="A52" s="210" t="s">
        <v>355</v>
      </c>
      <c r="B52" s="37">
        <v>961</v>
      </c>
      <c r="C52" s="39" t="s">
        <v>369</v>
      </c>
      <c r="D52" s="39" t="s">
        <v>415</v>
      </c>
      <c r="E52" s="112" t="s">
        <v>125</v>
      </c>
      <c r="F52" s="18" t="s">
        <v>399</v>
      </c>
      <c r="G52" s="211">
        <f>G53</f>
        <v>1068.433</v>
      </c>
      <c r="H52" s="211">
        <f t="shared" si="2"/>
        <v>3200</v>
      </c>
      <c r="I52" s="211">
        <f t="shared" si="2"/>
        <v>3200</v>
      </c>
    </row>
    <row r="53" spans="1:9">
      <c r="A53" s="45" t="s">
        <v>426</v>
      </c>
      <c r="B53" s="35">
        <v>961</v>
      </c>
      <c r="C53" s="34" t="s">
        <v>369</v>
      </c>
      <c r="D53" s="34">
        <v>11</v>
      </c>
      <c r="E53" s="99" t="s">
        <v>125</v>
      </c>
      <c r="F53" s="34" t="s">
        <v>427</v>
      </c>
      <c r="G53" s="119">
        <f>G54</f>
        <v>1068.433</v>
      </c>
      <c r="H53" s="119">
        <f t="shared" si="2"/>
        <v>3200</v>
      </c>
      <c r="I53" s="119">
        <f t="shared" si="2"/>
        <v>3200</v>
      </c>
    </row>
    <row r="54" spans="1:9">
      <c r="A54" s="45" t="s">
        <v>457</v>
      </c>
      <c r="B54" s="35">
        <v>961</v>
      </c>
      <c r="C54" s="34" t="s">
        <v>369</v>
      </c>
      <c r="D54" s="34">
        <v>11</v>
      </c>
      <c r="E54" s="99" t="s">
        <v>125</v>
      </c>
      <c r="F54" s="34" t="s">
        <v>456</v>
      </c>
      <c r="G54" s="119">
        <v>1068.433</v>
      </c>
      <c r="H54" s="115">
        <v>3200</v>
      </c>
      <c r="I54" s="115">
        <v>3200</v>
      </c>
    </row>
    <row r="55" spans="1:9" ht="25.5">
      <c r="A55" s="176" t="s">
        <v>487</v>
      </c>
      <c r="B55" s="213">
        <v>961</v>
      </c>
      <c r="C55" s="188" t="s">
        <v>369</v>
      </c>
      <c r="D55" s="188" t="s">
        <v>415</v>
      </c>
      <c r="E55" s="188" t="s">
        <v>514</v>
      </c>
      <c r="F55" s="188" t="s">
        <v>399</v>
      </c>
      <c r="G55" s="121">
        <f>G56</f>
        <v>5915.8779999999997</v>
      </c>
      <c r="H55" s="115"/>
      <c r="I55" s="115"/>
    </row>
    <row r="56" spans="1:9" ht="25.5">
      <c r="A56" s="176" t="s">
        <v>4</v>
      </c>
      <c r="B56" s="213">
        <v>961</v>
      </c>
      <c r="C56" s="188" t="s">
        <v>369</v>
      </c>
      <c r="D56" s="188">
        <v>11</v>
      </c>
      <c r="E56" s="188" t="s">
        <v>515</v>
      </c>
      <c r="F56" s="188" t="s">
        <v>399</v>
      </c>
      <c r="G56" s="121">
        <f>G57</f>
        <v>5915.8779999999997</v>
      </c>
      <c r="H56" s="115"/>
      <c r="I56" s="115"/>
    </row>
    <row r="57" spans="1:9" s="19" customFormat="1">
      <c r="A57" s="212" t="s">
        <v>355</v>
      </c>
      <c r="B57" s="162">
        <v>961</v>
      </c>
      <c r="C57" s="163" t="s">
        <v>369</v>
      </c>
      <c r="D57" s="163">
        <v>11</v>
      </c>
      <c r="E57" s="163" t="s">
        <v>160</v>
      </c>
      <c r="F57" s="163" t="s">
        <v>399</v>
      </c>
      <c r="G57" s="122">
        <f>G58</f>
        <v>5915.8779999999997</v>
      </c>
      <c r="H57" s="118"/>
      <c r="I57" s="118"/>
    </row>
    <row r="58" spans="1:9">
      <c r="A58" s="205" t="s">
        <v>426</v>
      </c>
      <c r="B58" s="167">
        <v>961</v>
      </c>
      <c r="C58" s="168" t="s">
        <v>369</v>
      </c>
      <c r="D58" s="168" t="s">
        <v>415</v>
      </c>
      <c r="E58" s="168" t="s">
        <v>160</v>
      </c>
      <c r="F58" s="168" t="s">
        <v>427</v>
      </c>
      <c r="G58" s="119">
        <f>G59</f>
        <v>5915.8779999999997</v>
      </c>
      <c r="H58" s="115"/>
      <c r="I58" s="115"/>
    </row>
    <row r="59" spans="1:9">
      <c r="A59" s="205" t="s">
        <v>457</v>
      </c>
      <c r="B59" s="167">
        <v>961</v>
      </c>
      <c r="C59" s="168" t="s">
        <v>369</v>
      </c>
      <c r="D59" s="168">
        <v>11</v>
      </c>
      <c r="E59" s="168" t="s">
        <v>161</v>
      </c>
      <c r="F59" s="168" t="s">
        <v>456</v>
      </c>
      <c r="G59" s="119">
        <v>5915.8779999999997</v>
      </c>
      <c r="H59" s="115"/>
      <c r="I59" s="115"/>
    </row>
    <row r="60" spans="1:9" s="21" customFormat="1" ht="13.5">
      <c r="A60" s="13" t="s">
        <v>382</v>
      </c>
      <c r="B60" s="14">
        <v>961</v>
      </c>
      <c r="C60" s="15" t="s">
        <v>369</v>
      </c>
      <c r="D60" s="15">
        <v>13</v>
      </c>
      <c r="E60" s="15" t="s">
        <v>521</v>
      </c>
      <c r="F60" s="14" t="s">
        <v>403</v>
      </c>
      <c r="G60" s="117">
        <f>G61+G73+G104+G108+G115</f>
        <v>74351.524999999994</v>
      </c>
      <c r="H60" s="117">
        <f>H61+H73+H104+H108+H115</f>
        <v>63859.691999999995</v>
      </c>
      <c r="I60" s="117">
        <f>I61+I73+I104+I108+I115</f>
        <v>64265.042000000001</v>
      </c>
    </row>
    <row r="61" spans="1:9" s="21" customFormat="1" ht="39">
      <c r="A61" s="60" t="s">
        <v>343</v>
      </c>
      <c r="B61" s="9">
        <v>961</v>
      </c>
      <c r="C61" s="5" t="s">
        <v>369</v>
      </c>
      <c r="D61" s="5" t="s">
        <v>414</v>
      </c>
      <c r="E61" s="5" t="s">
        <v>543</v>
      </c>
      <c r="F61" s="5" t="s">
        <v>399</v>
      </c>
      <c r="G61" s="121">
        <f>G62+G69</f>
        <v>5387.0129999999999</v>
      </c>
      <c r="H61" s="121">
        <f>H62+H69</f>
        <v>3975.12</v>
      </c>
      <c r="I61" s="121">
        <f>I62+I69</f>
        <v>4044.12</v>
      </c>
    </row>
    <row r="62" spans="1:9" s="21" customFormat="1" ht="67.5">
      <c r="A62" s="58" t="s">
        <v>485</v>
      </c>
      <c r="B62" s="44">
        <v>961</v>
      </c>
      <c r="C62" s="48" t="s">
        <v>369</v>
      </c>
      <c r="D62" s="48">
        <v>13</v>
      </c>
      <c r="E62" s="48" t="s">
        <v>584</v>
      </c>
      <c r="F62" s="48" t="s">
        <v>399</v>
      </c>
      <c r="G62" s="120">
        <f>G63+G66</f>
        <v>3351.7</v>
      </c>
      <c r="H62" s="120">
        <f>H63+H66</f>
        <v>1960.1200000000001</v>
      </c>
      <c r="I62" s="120">
        <f>I63+I66</f>
        <v>2029.12</v>
      </c>
    </row>
    <row r="63" spans="1:9" s="21" customFormat="1" ht="51.75">
      <c r="A63" s="22" t="s">
        <v>5</v>
      </c>
      <c r="B63" s="37">
        <v>961</v>
      </c>
      <c r="C63" s="39" t="s">
        <v>369</v>
      </c>
      <c r="D63" s="39">
        <v>13</v>
      </c>
      <c r="E63" s="18" t="s">
        <v>585</v>
      </c>
      <c r="F63" s="39" t="s">
        <v>399</v>
      </c>
      <c r="G63" s="122">
        <f t="shared" ref="G63:I64" si="3">G64</f>
        <v>2077.64</v>
      </c>
      <c r="H63" s="122">
        <f t="shared" si="3"/>
        <v>1739.64</v>
      </c>
      <c r="I63" s="122">
        <f t="shared" si="3"/>
        <v>1798.12</v>
      </c>
    </row>
    <row r="64" spans="1:9" s="21" customFormat="1" ht="26.25">
      <c r="A64" s="6" t="s">
        <v>282</v>
      </c>
      <c r="B64" s="35">
        <v>961</v>
      </c>
      <c r="C64" s="34" t="s">
        <v>369</v>
      </c>
      <c r="D64" s="34">
        <v>13</v>
      </c>
      <c r="E64" s="8" t="s">
        <v>585</v>
      </c>
      <c r="F64" s="34" t="s">
        <v>425</v>
      </c>
      <c r="G64" s="119">
        <f t="shared" si="3"/>
        <v>2077.64</v>
      </c>
      <c r="H64" s="170">
        <f t="shared" si="3"/>
        <v>1739.64</v>
      </c>
      <c r="I64" s="170">
        <f t="shared" si="3"/>
        <v>1798.12</v>
      </c>
    </row>
    <row r="65" spans="1:9" s="21" customFormat="1" ht="26.25">
      <c r="A65" s="6" t="s">
        <v>452</v>
      </c>
      <c r="B65" s="35">
        <v>961</v>
      </c>
      <c r="C65" s="34" t="s">
        <v>369</v>
      </c>
      <c r="D65" s="34">
        <v>13</v>
      </c>
      <c r="E65" s="8" t="s">
        <v>585</v>
      </c>
      <c r="F65" s="34" t="s">
        <v>453</v>
      </c>
      <c r="G65" s="115">
        <v>2077.64</v>
      </c>
      <c r="H65" s="170">
        <v>1739.64</v>
      </c>
      <c r="I65" s="170">
        <v>1798.12</v>
      </c>
    </row>
    <row r="66" spans="1:9" s="21" customFormat="1" ht="26.25">
      <c r="A66" s="22" t="s">
        <v>486</v>
      </c>
      <c r="B66" s="37">
        <v>961</v>
      </c>
      <c r="C66" s="39" t="s">
        <v>369</v>
      </c>
      <c r="D66" s="39">
        <v>13</v>
      </c>
      <c r="E66" s="39" t="s">
        <v>586</v>
      </c>
      <c r="F66" s="39" t="s">
        <v>399</v>
      </c>
      <c r="G66" s="122">
        <f t="shared" ref="G66:I67" si="4">G67</f>
        <v>1274.06</v>
      </c>
      <c r="H66" s="122">
        <f t="shared" si="4"/>
        <v>220.48</v>
      </c>
      <c r="I66" s="122">
        <f t="shared" si="4"/>
        <v>231</v>
      </c>
    </row>
    <row r="67" spans="1:9" s="21" customFormat="1" ht="26.25">
      <c r="A67" s="6" t="s">
        <v>282</v>
      </c>
      <c r="B67" s="35">
        <v>961</v>
      </c>
      <c r="C67" s="34" t="s">
        <v>369</v>
      </c>
      <c r="D67" s="34">
        <v>13</v>
      </c>
      <c r="E67" s="34" t="s">
        <v>586</v>
      </c>
      <c r="F67" s="34" t="s">
        <v>425</v>
      </c>
      <c r="G67" s="119">
        <f t="shared" si="4"/>
        <v>1274.06</v>
      </c>
      <c r="H67" s="119">
        <f t="shared" si="4"/>
        <v>220.48</v>
      </c>
      <c r="I67" s="119">
        <f t="shared" si="4"/>
        <v>231</v>
      </c>
    </row>
    <row r="68" spans="1:9" s="21" customFormat="1" ht="26.25">
      <c r="A68" s="6" t="s">
        <v>452</v>
      </c>
      <c r="B68" s="35">
        <v>961</v>
      </c>
      <c r="C68" s="34" t="s">
        <v>369</v>
      </c>
      <c r="D68" s="34">
        <v>13</v>
      </c>
      <c r="E68" s="34" t="s">
        <v>586</v>
      </c>
      <c r="F68" s="34" t="s">
        <v>453</v>
      </c>
      <c r="G68" s="119">
        <v>1274.06</v>
      </c>
      <c r="H68" s="119">
        <v>220.48</v>
      </c>
      <c r="I68" s="119">
        <v>231</v>
      </c>
    </row>
    <row r="69" spans="1:9" s="21" customFormat="1" ht="40.5">
      <c r="A69" s="58" t="s">
        <v>106</v>
      </c>
      <c r="B69" s="44">
        <v>961</v>
      </c>
      <c r="C69" s="48" t="s">
        <v>369</v>
      </c>
      <c r="D69" s="48">
        <v>13</v>
      </c>
      <c r="E69" s="48" t="s">
        <v>587</v>
      </c>
      <c r="F69" s="48" t="s">
        <v>399</v>
      </c>
      <c r="G69" s="120">
        <f>G70</f>
        <v>2035.3130000000001</v>
      </c>
      <c r="H69" s="120">
        <f t="shared" ref="H69:I71" si="5">H70</f>
        <v>2015</v>
      </c>
      <c r="I69" s="120">
        <f t="shared" si="5"/>
        <v>2015</v>
      </c>
    </row>
    <row r="70" spans="1:9" s="21" customFormat="1" ht="26.25">
      <c r="A70" s="16" t="s">
        <v>436</v>
      </c>
      <c r="B70" s="37">
        <v>961</v>
      </c>
      <c r="C70" s="39" t="s">
        <v>369</v>
      </c>
      <c r="D70" s="39">
        <v>13</v>
      </c>
      <c r="E70" s="39" t="s">
        <v>588</v>
      </c>
      <c r="F70" s="39" t="s">
        <v>399</v>
      </c>
      <c r="G70" s="122">
        <f>G71</f>
        <v>2035.3130000000001</v>
      </c>
      <c r="H70" s="122">
        <f t="shared" si="5"/>
        <v>2015</v>
      </c>
      <c r="I70" s="122">
        <f t="shared" si="5"/>
        <v>2015</v>
      </c>
    </row>
    <row r="71" spans="1:9" s="21" customFormat="1" ht="51.75">
      <c r="A71" s="6" t="s">
        <v>428</v>
      </c>
      <c r="B71" s="35">
        <v>961</v>
      </c>
      <c r="C71" s="34" t="s">
        <v>369</v>
      </c>
      <c r="D71" s="34">
        <v>13</v>
      </c>
      <c r="E71" s="34" t="s">
        <v>588</v>
      </c>
      <c r="F71" s="34" t="s">
        <v>429</v>
      </c>
      <c r="G71" s="119">
        <f>G72</f>
        <v>2035.3130000000001</v>
      </c>
      <c r="H71" s="119">
        <f t="shared" si="5"/>
        <v>2015</v>
      </c>
      <c r="I71" s="119">
        <f t="shared" si="5"/>
        <v>2015</v>
      </c>
    </row>
    <row r="72" spans="1:9" s="21" customFormat="1" ht="26.25">
      <c r="A72" s="6" t="s">
        <v>451</v>
      </c>
      <c r="B72" s="35">
        <v>961</v>
      </c>
      <c r="C72" s="34" t="s">
        <v>369</v>
      </c>
      <c r="D72" s="34">
        <v>13</v>
      </c>
      <c r="E72" s="34" t="s">
        <v>588</v>
      </c>
      <c r="F72" s="34" t="s">
        <v>450</v>
      </c>
      <c r="G72" s="170">
        <v>2035.3130000000001</v>
      </c>
      <c r="H72" s="170">
        <v>2015</v>
      </c>
      <c r="I72" s="170">
        <v>2015</v>
      </c>
    </row>
    <row r="73" spans="1:9" s="20" customFormat="1" ht="38.25">
      <c r="A73" s="175" t="s">
        <v>107</v>
      </c>
      <c r="B73" s="9">
        <v>961</v>
      </c>
      <c r="C73" s="5" t="s">
        <v>369</v>
      </c>
      <c r="D73" s="5">
        <v>13</v>
      </c>
      <c r="E73" s="94" t="s">
        <v>527</v>
      </c>
      <c r="F73" s="5" t="s">
        <v>399</v>
      </c>
      <c r="G73" s="116">
        <f>G74+G90+G100</f>
        <v>23542.364999999998</v>
      </c>
      <c r="H73" s="116">
        <f>H74+H90+H100</f>
        <v>21773.48</v>
      </c>
      <c r="I73" s="116">
        <f>I74+I90+I100</f>
        <v>21844.12</v>
      </c>
    </row>
    <row r="74" spans="1:9" s="21" customFormat="1" ht="70.5" customHeight="1">
      <c r="A74" s="74" t="s">
        <v>344</v>
      </c>
      <c r="B74" s="14">
        <v>961</v>
      </c>
      <c r="C74" s="15" t="s">
        <v>369</v>
      </c>
      <c r="D74" s="15">
        <v>13</v>
      </c>
      <c r="E74" s="102" t="s">
        <v>589</v>
      </c>
      <c r="F74" s="15" t="s">
        <v>399</v>
      </c>
      <c r="G74" s="117">
        <f>G75+G78+G81+G84+G87</f>
        <v>6637</v>
      </c>
      <c r="H74" s="117">
        <f>H75+H78+H81+H84+H87</f>
        <v>4854</v>
      </c>
      <c r="I74" s="117">
        <f>I75+I78+I81+I84+I87</f>
        <v>5110</v>
      </c>
    </row>
    <row r="75" spans="1:9" s="20" customFormat="1" ht="25.5">
      <c r="A75" s="82" t="s">
        <v>432</v>
      </c>
      <c r="B75" s="17">
        <v>961</v>
      </c>
      <c r="C75" s="18" t="s">
        <v>369</v>
      </c>
      <c r="D75" s="18">
        <v>13</v>
      </c>
      <c r="E75" s="89" t="s">
        <v>590</v>
      </c>
      <c r="F75" s="18" t="s">
        <v>399</v>
      </c>
      <c r="G75" s="118">
        <f t="shared" ref="G75:I76" si="6">G76</f>
        <v>1447</v>
      </c>
      <c r="H75" s="118">
        <f t="shared" si="6"/>
        <v>704</v>
      </c>
      <c r="I75" s="165">
        <f t="shared" si="6"/>
        <v>1070</v>
      </c>
    </row>
    <row r="76" spans="1:9" s="20" customFormat="1" ht="25.5">
      <c r="A76" s="6" t="s">
        <v>282</v>
      </c>
      <c r="B76" s="7">
        <v>961</v>
      </c>
      <c r="C76" s="8" t="s">
        <v>369</v>
      </c>
      <c r="D76" s="8">
        <v>13</v>
      </c>
      <c r="E76" s="90" t="s">
        <v>590</v>
      </c>
      <c r="F76" s="8" t="s">
        <v>425</v>
      </c>
      <c r="G76" s="115">
        <f t="shared" si="6"/>
        <v>1447</v>
      </c>
      <c r="H76" s="115">
        <f t="shared" si="6"/>
        <v>704</v>
      </c>
      <c r="I76" s="170">
        <f t="shared" si="6"/>
        <v>1070</v>
      </c>
    </row>
    <row r="77" spans="1:9" s="20" customFormat="1" ht="25.5">
      <c r="A77" s="6" t="s">
        <v>452</v>
      </c>
      <c r="B77" s="7">
        <v>961</v>
      </c>
      <c r="C77" s="8" t="s">
        <v>369</v>
      </c>
      <c r="D77" s="8">
        <v>13</v>
      </c>
      <c r="E77" s="90" t="s">
        <v>590</v>
      </c>
      <c r="F77" s="8" t="s">
        <v>453</v>
      </c>
      <c r="G77" s="170">
        <v>1447</v>
      </c>
      <c r="H77" s="170">
        <v>704</v>
      </c>
      <c r="I77" s="170">
        <v>1070</v>
      </c>
    </row>
    <row r="78" spans="1:9" s="21" customFormat="1" ht="26.25">
      <c r="A78" s="36" t="s">
        <v>510</v>
      </c>
      <c r="B78" s="17">
        <v>961</v>
      </c>
      <c r="C78" s="18" t="s">
        <v>369</v>
      </c>
      <c r="D78" s="18">
        <v>13</v>
      </c>
      <c r="E78" s="89" t="s">
        <v>591</v>
      </c>
      <c r="F78" s="18" t="s">
        <v>399</v>
      </c>
      <c r="G78" s="118">
        <f t="shared" ref="G78:I79" si="7">G79</f>
        <v>4630</v>
      </c>
      <c r="H78" s="118">
        <f t="shared" si="7"/>
        <v>2700</v>
      </c>
      <c r="I78" s="165">
        <f t="shared" si="7"/>
        <v>2700</v>
      </c>
    </row>
    <row r="79" spans="1:9" s="20" customFormat="1" ht="25.5">
      <c r="A79" s="6" t="s">
        <v>282</v>
      </c>
      <c r="B79" s="7">
        <v>961</v>
      </c>
      <c r="C79" s="8" t="s">
        <v>369</v>
      </c>
      <c r="D79" s="8">
        <v>13</v>
      </c>
      <c r="E79" s="90" t="s">
        <v>591</v>
      </c>
      <c r="F79" s="8" t="s">
        <v>425</v>
      </c>
      <c r="G79" s="115">
        <f t="shared" si="7"/>
        <v>4630</v>
      </c>
      <c r="H79" s="115">
        <f t="shared" si="7"/>
        <v>2700</v>
      </c>
      <c r="I79" s="170">
        <f t="shared" si="7"/>
        <v>2700</v>
      </c>
    </row>
    <row r="80" spans="1:9" s="20" customFormat="1" ht="25.5">
      <c r="A80" s="6" t="s">
        <v>452</v>
      </c>
      <c r="B80" s="7">
        <v>961</v>
      </c>
      <c r="C80" s="8" t="s">
        <v>369</v>
      </c>
      <c r="D80" s="8">
        <v>13</v>
      </c>
      <c r="E80" s="90" t="s">
        <v>591</v>
      </c>
      <c r="F80" s="8" t="s">
        <v>453</v>
      </c>
      <c r="G80" s="115">
        <v>4630</v>
      </c>
      <c r="H80" s="115">
        <v>2700</v>
      </c>
      <c r="I80" s="170">
        <v>2700</v>
      </c>
    </row>
    <row r="81" spans="1:9" s="21" customFormat="1" ht="45.75" hidden="1" customHeight="1">
      <c r="A81" s="161" t="s">
        <v>327</v>
      </c>
      <c r="B81" s="162">
        <v>961</v>
      </c>
      <c r="C81" s="163" t="s">
        <v>369</v>
      </c>
      <c r="D81" s="163">
        <v>13</v>
      </c>
      <c r="E81" s="164" t="s">
        <v>257</v>
      </c>
      <c r="F81" s="163" t="s">
        <v>399</v>
      </c>
      <c r="G81" s="165">
        <f>G82</f>
        <v>0</v>
      </c>
      <c r="H81" s="118"/>
      <c r="I81" s="118"/>
    </row>
    <row r="82" spans="1:9" s="20" customFormat="1" ht="25.5" hidden="1">
      <c r="A82" s="6" t="s">
        <v>282</v>
      </c>
      <c r="B82" s="167">
        <v>961</v>
      </c>
      <c r="C82" s="168" t="s">
        <v>369</v>
      </c>
      <c r="D82" s="168">
        <v>13</v>
      </c>
      <c r="E82" s="169" t="s">
        <v>257</v>
      </c>
      <c r="F82" s="168" t="s">
        <v>425</v>
      </c>
      <c r="G82" s="170">
        <f>G83</f>
        <v>0</v>
      </c>
      <c r="H82" s="115"/>
      <c r="I82" s="115"/>
    </row>
    <row r="83" spans="1:9" s="20" customFormat="1" ht="25.5" hidden="1">
      <c r="A83" s="166" t="s">
        <v>452</v>
      </c>
      <c r="B83" s="167">
        <v>961</v>
      </c>
      <c r="C83" s="168" t="s">
        <v>369</v>
      </c>
      <c r="D83" s="168">
        <v>13</v>
      </c>
      <c r="E83" s="169" t="s">
        <v>257</v>
      </c>
      <c r="F83" s="168" t="s">
        <v>453</v>
      </c>
      <c r="G83" s="170">
        <v>0</v>
      </c>
      <c r="H83" s="115"/>
      <c r="I83" s="115"/>
    </row>
    <row r="84" spans="1:9" s="20" customFormat="1" ht="36.75" customHeight="1">
      <c r="A84" s="38" t="s">
        <v>333</v>
      </c>
      <c r="B84" s="37">
        <v>961</v>
      </c>
      <c r="C84" s="39" t="s">
        <v>369</v>
      </c>
      <c r="D84" s="39">
        <v>13</v>
      </c>
      <c r="E84" s="109" t="s">
        <v>334</v>
      </c>
      <c r="F84" s="39" t="s">
        <v>399</v>
      </c>
      <c r="G84" s="122">
        <f t="shared" ref="G84:I85" si="8">G85</f>
        <v>560</v>
      </c>
      <c r="H84" s="122">
        <f t="shared" si="8"/>
        <v>810</v>
      </c>
      <c r="I84" s="122">
        <f t="shared" si="8"/>
        <v>700</v>
      </c>
    </row>
    <row r="85" spans="1:9" s="20" customFormat="1" ht="25.5">
      <c r="A85" s="6" t="s">
        <v>282</v>
      </c>
      <c r="B85" s="35">
        <v>961</v>
      </c>
      <c r="C85" s="34" t="s">
        <v>369</v>
      </c>
      <c r="D85" s="34">
        <v>13</v>
      </c>
      <c r="E85" s="69" t="s">
        <v>334</v>
      </c>
      <c r="F85" s="34" t="s">
        <v>425</v>
      </c>
      <c r="G85" s="119">
        <f t="shared" si="8"/>
        <v>560</v>
      </c>
      <c r="H85" s="119">
        <f t="shared" si="8"/>
        <v>810</v>
      </c>
      <c r="I85" s="119">
        <f t="shared" si="8"/>
        <v>700</v>
      </c>
    </row>
    <row r="86" spans="1:9" s="20" customFormat="1" ht="25.5">
      <c r="A86" s="33" t="s">
        <v>452</v>
      </c>
      <c r="B86" s="35">
        <v>961</v>
      </c>
      <c r="C86" s="34" t="s">
        <v>369</v>
      </c>
      <c r="D86" s="34">
        <v>13</v>
      </c>
      <c r="E86" s="69" t="s">
        <v>334</v>
      </c>
      <c r="F86" s="34" t="s">
        <v>453</v>
      </c>
      <c r="G86" s="119">
        <v>560</v>
      </c>
      <c r="H86" s="115">
        <v>810</v>
      </c>
      <c r="I86" s="115">
        <v>700</v>
      </c>
    </row>
    <row r="87" spans="1:9" s="20" customFormat="1" ht="51" hidden="1">
      <c r="A87" s="38" t="s">
        <v>335</v>
      </c>
      <c r="B87" s="37">
        <v>961</v>
      </c>
      <c r="C87" s="39" t="s">
        <v>369</v>
      </c>
      <c r="D87" s="39">
        <v>13</v>
      </c>
      <c r="E87" s="54" t="s">
        <v>336</v>
      </c>
      <c r="F87" s="39" t="s">
        <v>399</v>
      </c>
      <c r="G87" s="122">
        <f t="shared" ref="G87:I88" si="9">G88</f>
        <v>0</v>
      </c>
      <c r="H87" s="122">
        <f t="shared" si="9"/>
        <v>640</v>
      </c>
      <c r="I87" s="122">
        <f t="shared" si="9"/>
        <v>640</v>
      </c>
    </row>
    <row r="88" spans="1:9" s="20" customFormat="1" ht="25.5" hidden="1">
      <c r="A88" s="6" t="s">
        <v>282</v>
      </c>
      <c r="B88" s="35">
        <v>961</v>
      </c>
      <c r="C88" s="34" t="s">
        <v>369</v>
      </c>
      <c r="D88" s="34">
        <v>13</v>
      </c>
      <c r="E88" s="67" t="s">
        <v>336</v>
      </c>
      <c r="F88" s="34" t="s">
        <v>425</v>
      </c>
      <c r="G88" s="119">
        <f t="shared" si="9"/>
        <v>0</v>
      </c>
      <c r="H88" s="119">
        <f t="shared" si="9"/>
        <v>640</v>
      </c>
      <c r="I88" s="119">
        <f t="shared" si="9"/>
        <v>640</v>
      </c>
    </row>
    <row r="89" spans="1:9" s="20" customFormat="1" ht="25.5" hidden="1">
      <c r="A89" s="33" t="s">
        <v>452</v>
      </c>
      <c r="B89" s="35">
        <v>961</v>
      </c>
      <c r="C89" s="34" t="s">
        <v>369</v>
      </c>
      <c r="D89" s="34">
        <v>13</v>
      </c>
      <c r="E89" s="67" t="s">
        <v>336</v>
      </c>
      <c r="F89" s="34" t="s">
        <v>453</v>
      </c>
      <c r="G89" s="119">
        <v>0</v>
      </c>
      <c r="H89" s="115">
        <v>640</v>
      </c>
      <c r="I89" s="115">
        <v>640</v>
      </c>
    </row>
    <row r="90" spans="1:9" s="21" customFormat="1" ht="67.5">
      <c r="A90" s="58" t="s">
        <v>247</v>
      </c>
      <c r="B90" s="14">
        <v>961</v>
      </c>
      <c r="C90" s="15" t="s">
        <v>369</v>
      </c>
      <c r="D90" s="15">
        <v>13</v>
      </c>
      <c r="E90" s="102" t="s">
        <v>592</v>
      </c>
      <c r="F90" s="15" t="s">
        <v>399</v>
      </c>
      <c r="G90" s="117">
        <f>G91+G94+G97</f>
        <v>429.12</v>
      </c>
      <c r="H90" s="117">
        <f>H91+H94+H97</f>
        <v>614.48</v>
      </c>
      <c r="I90" s="117">
        <f>I91+I94+I97</f>
        <v>429.12</v>
      </c>
    </row>
    <row r="91" spans="1:9" s="21" customFormat="1" ht="13.5">
      <c r="A91" s="85" t="s">
        <v>507</v>
      </c>
      <c r="B91" s="17">
        <v>961</v>
      </c>
      <c r="C91" s="18" t="s">
        <v>369</v>
      </c>
      <c r="D91" s="18">
        <v>13</v>
      </c>
      <c r="E91" s="18" t="s">
        <v>511</v>
      </c>
      <c r="F91" s="18" t="s">
        <v>399</v>
      </c>
      <c r="G91" s="118">
        <f t="shared" ref="G91:I92" si="10">G92</f>
        <v>196</v>
      </c>
      <c r="H91" s="118">
        <f t="shared" si="10"/>
        <v>196</v>
      </c>
      <c r="I91" s="118">
        <f t="shared" si="10"/>
        <v>196</v>
      </c>
    </row>
    <row r="92" spans="1:9" s="21" customFormat="1" ht="26.25">
      <c r="A92" s="6" t="s">
        <v>282</v>
      </c>
      <c r="B92" s="7">
        <v>961</v>
      </c>
      <c r="C92" s="8" t="s">
        <v>369</v>
      </c>
      <c r="D92" s="8">
        <v>13</v>
      </c>
      <c r="E92" s="8" t="s">
        <v>511</v>
      </c>
      <c r="F92" s="7">
        <v>200</v>
      </c>
      <c r="G92" s="115">
        <f t="shared" si="10"/>
        <v>196</v>
      </c>
      <c r="H92" s="115">
        <f t="shared" si="10"/>
        <v>196</v>
      </c>
      <c r="I92" s="115">
        <f t="shared" si="10"/>
        <v>196</v>
      </c>
    </row>
    <row r="93" spans="1:9" s="21" customFormat="1" ht="26.25">
      <c r="A93" s="6" t="s">
        <v>452</v>
      </c>
      <c r="B93" s="7">
        <v>961</v>
      </c>
      <c r="C93" s="8" t="s">
        <v>369</v>
      </c>
      <c r="D93" s="8">
        <v>13</v>
      </c>
      <c r="E93" s="8" t="s">
        <v>511</v>
      </c>
      <c r="F93" s="7">
        <v>240</v>
      </c>
      <c r="G93" s="115">
        <v>196</v>
      </c>
      <c r="H93" s="170">
        <v>196</v>
      </c>
      <c r="I93" s="170">
        <v>196</v>
      </c>
    </row>
    <row r="94" spans="1:9" s="21" customFormat="1" ht="25.5">
      <c r="A94" s="85" t="s">
        <v>506</v>
      </c>
      <c r="B94" s="17">
        <v>961</v>
      </c>
      <c r="C94" s="18" t="s">
        <v>369</v>
      </c>
      <c r="D94" s="18">
        <v>13</v>
      </c>
      <c r="E94" s="18" t="s">
        <v>512</v>
      </c>
      <c r="F94" s="18" t="s">
        <v>399</v>
      </c>
      <c r="G94" s="118">
        <f t="shared" ref="G94:I95" si="11">G95</f>
        <v>177.62</v>
      </c>
      <c r="H94" s="118">
        <f t="shared" si="11"/>
        <v>368.98</v>
      </c>
      <c r="I94" s="118">
        <f t="shared" si="11"/>
        <v>177.62</v>
      </c>
    </row>
    <row r="95" spans="1:9" s="21" customFormat="1" ht="26.25">
      <c r="A95" s="6" t="s">
        <v>282</v>
      </c>
      <c r="B95" s="7">
        <v>961</v>
      </c>
      <c r="C95" s="8" t="s">
        <v>369</v>
      </c>
      <c r="D95" s="8">
        <v>13</v>
      </c>
      <c r="E95" s="8" t="s">
        <v>512</v>
      </c>
      <c r="F95" s="7">
        <v>200</v>
      </c>
      <c r="G95" s="115">
        <f t="shared" si="11"/>
        <v>177.62</v>
      </c>
      <c r="H95" s="115">
        <f t="shared" si="11"/>
        <v>368.98</v>
      </c>
      <c r="I95" s="115">
        <f t="shared" si="11"/>
        <v>177.62</v>
      </c>
    </row>
    <row r="96" spans="1:9" s="21" customFormat="1" ht="26.25">
      <c r="A96" s="6" t="s">
        <v>452</v>
      </c>
      <c r="B96" s="7">
        <v>961</v>
      </c>
      <c r="C96" s="8" t="s">
        <v>369</v>
      </c>
      <c r="D96" s="8">
        <v>13</v>
      </c>
      <c r="E96" s="8" t="s">
        <v>512</v>
      </c>
      <c r="F96" s="7">
        <v>240</v>
      </c>
      <c r="G96" s="115">
        <v>177.62</v>
      </c>
      <c r="H96" s="115">
        <v>368.98</v>
      </c>
      <c r="I96" s="115">
        <v>177.62</v>
      </c>
    </row>
    <row r="97" spans="1:9" s="21" customFormat="1" ht="13.5">
      <c r="A97" s="146" t="s">
        <v>47</v>
      </c>
      <c r="B97" s="17">
        <v>961</v>
      </c>
      <c r="C97" s="18" t="s">
        <v>369</v>
      </c>
      <c r="D97" s="18">
        <v>13</v>
      </c>
      <c r="E97" s="39" t="s">
        <v>51</v>
      </c>
      <c r="F97" s="18" t="s">
        <v>399</v>
      </c>
      <c r="G97" s="118">
        <f t="shared" ref="G97:I98" si="12">G98</f>
        <v>55.5</v>
      </c>
      <c r="H97" s="118">
        <f t="shared" si="12"/>
        <v>49.5</v>
      </c>
      <c r="I97" s="118">
        <f t="shared" si="12"/>
        <v>55.5</v>
      </c>
    </row>
    <row r="98" spans="1:9" s="21" customFormat="1" ht="26.25">
      <c r="A98" s="6" t="s">
        <v>282</v>
      </c>
      <c r="B98" s="7">
        <v>961</v>
      </c>
      <c r="C98" s="8" t="s">
        <v>369</v>
      </c>
      <c r="D98" s="8">
        <v>13</v>
      </c>
      <c r="E98" s="34" t="s">
        <v>51</v>
      </c>
      <c r="F98" s="7">
        <v>200</v>
      </c>
      <c r="G98" s="115">
        <f t="shared" si="12"/>
        <v>55.5</v>
      </c>
      <c r="H98" s="115">
        <f t="shared" si="12"/>
        <v>49.5</v>
      </c>
      <c r="I98" s="115">
        <f t="shared" si="12"/>
        <v>55.5</v>
      </c>
    </row>
    <row r="99" spans="1:9" s="21" customFormat="1" ht="26.25">
      <c r="A99" s="6" t="s">
        <v>452</v>
      </c>
      <c r="B99" s="7">
        <v>961</v>
      </c>
      <c r="C99" s="8" t="s">
        <v>369</v>
      </c>
      <c r="D99" s="8">
        <v>13</v>
      </c>
      <c r="E99" s="34" t="s">
        <v>51</v>
      </c>
      <c r="F99" s="7">
        <v>240</v>
      </c>
      <c r="G99" s="115">
        <v>55.5</v>
      </c>
      <c r="H99" s="115">
        <v>49.5</v>
      </c>
      <c r="I99" s="115">
        <v>55.5</v>
      </c>
    </row>
    <row r="100" spans="1:9" s="21" customFormat="1" ht="27.75" customHeight="1">
      <c r="A100" s="180" t="s">
        <v>108</v>
      </c>
      <c r="B100" s="14">
        <v>961</v>
      </c>
      <c r="C100" s="15" t="s">
        <v>369</v>
      </c>
      <c r="D100" s="15">
        <v>13</v>
      </c>
      <c r="E100" s="102" t="s">
        <v>593</v>
      </c>
      <c r="F100" s="15" t="s">
        <v>399</v>
      </c>
      <c r="G100" s="117">
        <f t="shared" ref="G100:I102" si="13">G101</f>
        <v>16476.244999999999</v>
      </c>
      <c r="H100" s="120">
        <f t="shared" si="13"/>
        <v>16305</v>
      </c>
      <c r="I100" s="120">
        <f t="shared" si="13"/>
        <v>16305</v>
      </c>
    </row>
    <row r="101" spans="1:9" s="21" customFormat="1" ht="26.25">
      <c r="A101" s="16" t="s">
        <v>436</v>
      </c>
      <c r="B101" s="37">
        <v>961</v>
      </c>
      <c r="C101" s="39" t="s">
        <v>369</v>
      </c>
      <c r="D101" s="39">
        <v>13</v>
      </c>
      <c r="E101" s="39" t="s">
        <v>513</v>
      </c>
      <c r="F101" s="39" t="s">
        <v>399</v>
      </c>
      <c r="G101" s="118">
        <f t="shared" si="13"/>
        <v>16476.244999999999</v>
      </c>
      <c r="H101" s="122">
        <f t="shared" si="13"/>
        <v>16305</v>
      </c>
      <c r="I101" s="122">
        <f t="shared" si="13"/>
        <v>16305</v>
      </c>
    </row>
    <row r="102" spans="1:9" s="21" customFormat="1" ht="51.75">
      <c r="A102" s="6" t="s">
        <v>428</v>
      </c>
      <c r="B102" s="35">
        <v>961</v>
      </c>
      <c r="C102" s="34" t="s">
        <v>369</v>
      </c>
      <c r="D102" s="34">
        <v>13</v>
      </c>
      <c r="E102" s="34" t="s">
        <v>513</v>
      </c>
      <c r="F102" s="34" t="s">
        <v>429</v>
      </c>
      <c r="G102" s="115">
        <f t="shared" si="13"/>
        <v>16476.244999999999</v>
      </c>
      <c r="H102" s="119">
        <f t="shared" si="13"/>
        <v>16305</v>
      </c>
      <c r="I102" s="119">
        <f t="shared" si="13"/>
        <v>16305</v>
      </c>
    </row>
    <row r="103" spans="1:9" s="21" customFormat="1" ht="26.25">
      <c r="A103" s="6" t="s">
        <v>451</v>
      </c>
      <c r="B103" s="35">
        <v>961</v>
      </c>
      <c r="C103" s="34" t="s">
        <v>369</v>
      </c>
      <c r="D103" s="34">
        <v>13</v>
      </c>
      <c r="E103" s="34" t="s">
        <v>513</v>
      </c>
      <c r="F103" s="34" t="s">
        <v>450</v>
      </c>
      <c r="G103" s="119">
        <v>16476.244999999999</v>
      </c>
      <c r="H103" s="119">
        <v>16305</v>
      </c>
      <c r="I103" s="119">
        <v>16305</v>
      </c>
    </row>
    <row r="104" spans="1:9" s="21" customFormat="1" ht="26.25">
      <c r="A104" s="176" t="s">
        <v>261</v>
      </c>
      <c r="B104" s="43">
        <v>961</v>
      </c>
      <c r="C104" s="41" t="s">
        <v>369</v>
      </c>
      <c r="D104" s="41">
        <v>13</v>
      </c>
      <c r="E104" s="108" t="s">
        <v>18</v>
      </c>
      <c r="F104" s="41" t="s">
        <v>399</v>
      </c>
      <c r="G104" s="121">
        <f t="shared" ref="G104:I106" si="14">G105</f>
        <v>36</v>
      </c>
      <c r="H104" s="121">
        <f t="shared" si="14"/>
        <v>36</v>
      </c>
      <c r="I104" s="121">
        <f t="shared" si="14"/>
        <v>36</v>
      </c>
    </row>
    <row r="105" spans="1:9" s="21" customFormat="1" ht="13.5">
      <c r="A105" s="38" t="s">
        <v>16</v>
      </c>
      <c r="B105" s="37">
        <v>961</v>
      </c>
      <c r="C105" s="39" t="s">
        <v>369</v>
      </c>
      <c r="D105" s="39">
        <v>13</v>
      </c>
      <c r="E105" s="109" t="s">
        <v>15</v>
      </c>
      <c r="F105" s="18" t="s">
        <v>399</v>
      </c>
      <c r="G105" s="118">
        <f t="shared" si="14"/>
        <v>36</v>
      </c>
      <c r="H105" s="118">
        <f t="shared" si="14"/>
        <v>36</v>
      </c>
      <c r="I105" s="118">
        <f t="shared" si="14"/>
        <v>36</v>
      </c>
    </row>
    <row r="106" spans="1:9" s="21" customFormat="1" ht="26.25">
      <c r="A106" s="6" t="s">
        <v>282</v>
      </c>
      <c r="B106" s="35">
        <v>961</v>
      </c>
      <c r="C106" s="34" t="s">
        <v>369</v>
      </c>
      <c r="D106" s="34">
        <v>13</v>
      </c>
      <c r="E106" s="69" t="s">
        <v>15</v>
      </c>
      <c r="F106" s="7">
        <v>200</v>
      </c>
      <c r="G106" s="119">
        <f t="shared" si="14"/>
        <v>36</v>
      </c>
      <c r="H106" s="119">
        <f t="shared" si="14"/>
        <v>36</v>
      </c>
      <c r="I106" s="115">
        <f t="shared" si="14"/>
        <v>36</v>
      </c>
    </row>
    <row r="107" spans="1:9" s="21" customFormat="1" ht="26.25">
      <c r="A107" s="33" t="s">
        <v>452</v>
      </c>
      <c r="B107" s="35">
        <v>961</v>
      </c>
      <c r="C107" s="34" t="s">
        <v>369</v>
      </c>
      <c r="D107" s="34">
        <v>13</v>
      </c>
      <c r="E107" s="69" t="s">
        <v>15</v>
      </c>
      <c r="F107" s="7">
        <v>240</v>
      </c>
      <c r="G107" s="119">
        <v>36</v>
      </c>
      <c r="H107" s="119">
        <v>36</v>
      </c>
      <c r="I107" s="115">
        <v>36</v>
      </c>
    </row>
    <row r="108" spans="1:9" s="21" customFormat="1" ht="42.75" customHeight="1">
      <c r="A108" s="60" t="s">
        <v>109</v>
      </c>
      <c r="B108" s="43">
        <v>961</v>
      </c>
      <c r="C108" s="41" t="s">
        <v>369</v>
      </c>
      <c r="D108" s="41" t="s">
        <v>414</v>
      </c>
      <c r="E108" s="41" t="s">
        <v>357</v>
      </c>
      <c r="F108" s="41" t="s">
        <v>399</v>
      </c>
      <c r="G108" s="121">
        <f>G109+G112</f>
        <v>450</v>
      </c>
      <c r="H108" s="121">
        <f>H109+H112</f>
        <v>517.71399999999994</v>
      </c>
      <c r="I108" s="121">
        <f>I109+I112</f>
        <v>520.42200000000003</v>
      </c>
    </row>
    <row r="109" spans="1:9" s="21" customFormat="1" ht="26.25">
      <c r="A109" s="95" t="s">
        <v>297</v>
      </c>
      <c r="B109" s="37">
        <v>961</v>
      </c>
      <c r="C109" s="39" t="s">
        <v>369</v>
      </c>
      <c r="D109" s="39" t="s">
        <v>414</v>
      </c>
      <c r="E109" s="39" t="s">
        <v>298</v>
      </c>
      <c r="F109" s="39" t="s">
        <v>399</v>
      </c>
      <c r="G109" s="122">
        <f t="shared" ref="G109:I110" si="15">G110</f>
        <v>450</v>
      </c>
      <c r="H109" s="122">
        <f t="shared" si="15"/>
        <v>450</v>
      </c>
      <c r="I109" s="122">
        <f t="shared" si="15"/>
        <v>450</v>
      </c>
    </row>
    <row r="110" spans="1:9" s="21" customFormat="1" ht="26.25">
      <c r="A110" s="33" t="s">
        <v>299</v>
      </c>
      <c r="B110" s="35">
        <v>961</v>
      </c>
      <c r="C110" s="34" t="s">
        <v>369</v>
      </c>
      <c r="D110" s="34" t="s">
        <v>414</v>
      </c>
      <c r="E110" s="34" t="s">
        <v>298</v>
      </c>
      <c r="F110" s="34" t="s">
        <v>425</v>
      </c>
      <c r="G110" s="119">
        <f t="shared" si="15"/>
        <v>450</v>
      </c>
      <c r="H110" s="119">
        <f t="shared" si="15"/>
        <v>450</v>
      </c>
      <c r="I110" s="119">
        <f t="shared" si="15"/>
        <v>450</v>
      </c>
    </row>
    <row r="111" spans="1:9" s="21" customFormat="1" ht="26.25">
      <c r="A111" s="33" t="s">
        <v>452</v>
      </c>
      <c r="B111" s="35">
        <v>961</v>
      </c>
      <c r="C111" s="34" t="s">
        <v>369</v>
      </c>
      <c r="D111" s="34" t="s">
        <v>414</v>
      </c>
      <c r="E111" s="34" t="s">
        <v>298</v>
      </c>
      <c r="F111" s="35">
        <v>240</v>
      </c>
      <c r="G111" s="119">
        <v>450</v>
      </c>
      <c r="H111" s="119">
        <v>450</v>
      </c>
      <c r="I111" s="115">
        <v>450</v>
      </c>
    </row>
    <row r="112" spans="1:9" s="21" customFormat="1" ht="114" customHeight="1">
      <c r="A112" s="95" t="s">
        <v>93</v>
      </c>
      <c r="B112" s="37">
        <v>961</v>
      </c>
      <c r="C112" s="39" t="s">
        <v>369</v>
      </c>
      <c r="D112" s="39" t="s">
        <v>414</v>
      </c>
      <c r="E112" s="39" t="s">
        <v>94</v>
      </c>
      <c r="F112" s="39" t="s">
        <v>399</v>
      </c>
      <c r="G112" s="122">
        <f t="shared" ref="G112:I113" si="16">G113</f>
        <v>0</v>
      </c>
      <c r="H112" s="122">
        <f t="shared" si="16"/>
        <v>67.713999999999999</v>
      </c>
      <c r="I112" s="122">
        <f t="shared" si="16"/>
        <v>70.421999999999997</v>
      </c>
    </row>
    <row r="113" spans="1:9" s="21" customFormat="1" ht="26.25">
      <c r="A113" s="33" t="s">
        <v>299</v>
      </c>
      <c r="B113" s="35">
        <v>961</v>
      </c>
      <c r="C113" s="34" t="s">
        <v>369</v>
      </c>
      <c r="D113" s="34" t="s">
        <v>414</v>
      </c>
      <c r="E113" s="34" t="s">
        <v>94</v>
      </c>
      <c r="F113" s="34" t="s">
        <v>425</v>
      </c>
      <c r="G113" s="119">
        <f t="shared" si="16"/>
        <v>0</v>
      </c>
      <c r="H113" s="119">
        <f t="shared" si="16"/>
        <v>67.713999999999999</v>
      </c>
      <c r="I113" s="119">
        <f t="shared" si="16"/>
        <v>70.421999999999997</v>
      </c>
    </row>
    <row r="114" spans="1:9" s="21" customFormat="1" ht="26.25">
      <c r="A114" s="33" t="s">
        <v>452</v>
      </c>
      <c r="B114" s="35">
        <v>961</v>
      </c>
      <c r="C114" s="34" t="s">
        <v>369</v>
      </c>
      <c r="D114" s="34" t="s">
        <v>414</v>
      </c>
      <c r="E114" s="34" t="s">
        <v>94</v>
      </c>
      <c r="F114" s="35">
        <v>240</v>
      </c>
      <c r="G114" s="119">
        <v>0</v>
      </c>
      <c r="H114" s="119">
        <v>67.713999999999999</v>
      </c>
      <c r="I114" s="115">
        <v>70.421999999999997</v>
      </c>
    </row>
    <row r="115" spans="1:9" s="21" customFormat="1" ht="26.25">
      <c r="A115" s="42" t="s">
        <v>487</v>
      </c>
      <c r="B115" s="96">
        <v>961</v>
      </c>
      <c r="C115" s="5" t="s">
        <v>369</v>
      </c>
      <c r="D115" s="5" t="s">
        <v>414</v>
      </c>
      <c r="E115" s="5" t="s">
        <v>514</v>
      </c>
      <c r="F115" s="5" t="s">
        <v>399</v>
      </c>
      <c r="G115" s="116">
        <f>G116</f>
        <v>44936.147000000004</v>
      </c>
      <c r="H115" s="116">
        <f>H116</f>
        <v>37557.377999999997</v>
      </c>
      <c r="I115" s="116">
        <f>I116</f>
        <v>37820.380000000005</v>
      </c>
    </row>
    <row r="116" spans="1:9" s="21" customFormat="1" ht="26.25">
      <c r="A116" s="6" t="s">
        <v>4</v>
      </c>
      <c r="B116" s="56">
        <v>961</v>
      </c>
      <c r="C116" s="8" t="s">
        <v>369</v>
      </c>
      <c r="D116" s="8" t="s">
        <v>414</v>
      </c>
      <c r="E116" s="8" t="s">
        <v>515</v>
      </c>
      <c r="F116" s="8" t="s">
        <v>399</v>
      </c>
      <c r="G116" s="115">
        <f>G117+G122+G128+G135+G138+G145+G150+G155+G160+G165</f>
        <v>44936.147000000004</v>
      </c>
      <c r="H116" s="115">
        <f>H117+H122+H128+H135+H138+H145+H150+H155+H160+H165</f>
        <v>37557.377999999997</v>
      </c>
      <c r="I116" s="115">
        <f>I117+I122+I128+I135+I138+I145+I150+I155+I160+I165</f>
        <v>37820.380000000005</v>
      </c>
    </row>
    <row r="117" spans="1:9" ht="25.5">
      <c r="A117" s="38" t="s">
        <v>436</v>
      </c>
      <c r="B117" s="17">
        <v>961</v>
      </c>
      <c r="C117" s="18" t="s">
        <v>369</v>
      </c>
      <c r="D117" s="18">
        <v>13</v>
      </c>
      <c r="E117" s="18" t="s">
        <v>516</v>
      </c>
      <c r="F117" s="18" t="s">
        <v>399</v>
      </c>
      <c r="G117" s="118">
        <f>G118+G120</f>
        <v>14419</v>
      </c>
      <c r="H117" s="118">
        <f>H118+H120</f>
        <v>13184</v>
      </c>
      <c r="I117" s="118">
        <f>I118+I120</f>
        <v>13184</v>
      </c>
    </row>
    <row r="118" spans="1:9" ht="51">
      <c r="A118" s="6" t="s">
        <v>428</v>
      </c>
      <c r="B118" s="7">
        <v>961</v>
      </c>
      <c r="C118" s="8" t="s">
        <v>369</v>
      </c>
      <c r="D118" s="8" t="s">
        <v>414</v>
      </c>
      <c r="E118" s="8" t="s">
        <v>516</v>
      </c>
      <c r="F118" s="8" t="s">
        <v>429</v>
      </c>
      <c r="G118" s="115">
        <f>G119</f>
        <v>13359</v>
      </c>
      <c r="H118" s="115">
        <f>H119</f>
        <v>13184</v>
      </c>
      <c r="I118" s="115">
        <f>I119</f>
        <v>13184</v>
      </c>
    </row>
    <row r="119" spans="1:9" ht="25.5">
      <c r="A119" s="6" t="s">
        <v>451</v>
      </c>
      <c r="B119" s="7">
        <v>961</v>
      </c>
      <c r="C119" s="8" t="s">
        <v>369</v>
      </c>
      <c r="D119" s="8" t="s">
        <v>414</v>
      </c>
      <c r="E119" s="8" t="s">
        <v>516</v>
      </c>
      <c r="F119" s="8" t="s">
        <v>450</v>
      </c>
      <c r="G119" s="119">
        <v>13359</v>
      </c>
      <c r="H119" s="119">
        <v>13184</v>
      </c>
      <c r="I119" s="119">
        <v>13184</v>
      </c>
    </row>
    <row r="120" spans="1:9" ht="25.5">
      <c r="A120" s="6" t="s">
        <v>282</v>
      </c>
      <c r="B120" s="7">
        <v>961</v>
      </c>
      <c r="C120" s="8" t="s">
        <v>369</v>
      </c>
      <c r="D120" s="8" t="s">
        <v>414</v>
      </c>
      <c r="E120" s="8" t="s">
        <v>516</v>
      </c>
      <c r="F120" s="7">
        <v>200</v>
      </c>
      <c r="G120" s="119">
        <f>G121</f>
        <v>1060</v>
      </c>
      <c r="H120" s="119">
        <f>H121</f>
        <v>0</v>
      </c>
      <c r="I120" s="119">
        <f>I121</f>
        <v>0</v>
      </c>
    </row>
    <row r="121" spans="1:9" ht="25.5">
      <c r="A121" s="33" t="s">
        <v>452</v>
      </c>
      <c r="B121" s="7">
        <v>961</v>
      </c>
      <c r="C121" s="8" t="s">
        <v>369</v>
      </c>
      <c r="D121" s="8" t="s">
        <v>414</v>
      </c>
      <c r="E121" s="8" t="s">
        <v>516</v>
      </c>
      <c r="F121" s="7">
        <v>240</v>
      </c>
      <c r="G121" s="119">
        <v>1060</v>
      </c>
      <c r="H121" s="170">
        <v>0</v>
      </c>
      <c r="I121" s="170">
        <v>0</v>
      </c>
    </row>
    <row r="122" spans="1:9" s="19" customFormat="1" ht="25.5">
      <c r="A122" s="16" t="s">
        <v>441</v>
      </c>
      <c r="B122" s="17">
        <v>961</v>
      </c>
      <c r="C122" s="18" t="s">
        <v>369</v>
      </c>
      <c r="D122" s="18">
        <v>13</v>
      </c>
      <c r="E122" s="39" t="s">
        <v>517</v>
      </c>
      <c r="F122" s="18" t="s">
        <v>399</v>
      </c>
      <c r="G122" s="118">
        <f>G123+G125</f>
        <v>2489.7999999999997</v>
      </c>
      <c r="H122" s="118">
        <f>H125</f>
        <v>150</v>
      </c>
      <c r="I122" s="118">
        <f>I125</f>
        <v>150</v>
      </c>
    </row>
    <row r="123" spans="1:9" s="19" customFormat="1" ht="25.5">
      <c r="A123" s="6" t="s">
        <v>282</v>
      </c>
      <c r="B123" s="7">
        <v>961</v>
      </c>
      <c r="C123" s="8" t="s">
        <v>369</v>
      </c>
      <c r="D123" s="8">
        <v>13</v>
      </c>
      <c r="E123" s="34" t="s">
        <v>517</v>
      </c>
      <c r="F123" s="8">
        <v>200</v>
      </c>
      <c r="G123" s="115">
        <f>G124</f>
        <v>72.373000000000005</v>
      </c>
      <c r="H123" s="118"/>
      <c r="I123" s="118"/>
    </row>
    <row r="124" spans="1:9" s="19" customFormat="1" ht="25.5">
      <c r="A124" s="6" t="s">
        <v>452</v>
      </c>
      <c r="B124" s="7">
        <v>961</v>
      </c>
      <c r="C124" s="8" t="s">
        <v>369</v>
      </c>
      <c r="D124" s="8">
        <v>13</v>
      </c>
      <c r="E124" s="34" t="s">
        <v>517</v>
      </c>
      <c r="F124" s="8">
        <v>240</v>
      </c>
      <c r="G124" s="115">
        <v>72.373000000000005</v>
      </c>
      <c r="H124" s="118"/>
      <c r="I124" s="118"/>
    </row>
    <row r="125" spans="1:9">
      <c r="A125" s="45" t="s">
        <v>426</v>
      </c>
      <c r="B125" s="7">
        <v>961</v>
      </c>
      <c r="C125" s="8" t="s">
        <v>369</v>
      </c>
      <c r="D125" s="8">
        <v>13</v>
      </c>
      <c r="E125" s="34" t="s">
        <v>517</v>
      </c>
      <c r="F125" s="8" t="s">
        <v>427</v>
      </c>
      <c r="G125" s="115">
        <f>G126+G127</f>
        <v>2417.4269999999997</v>
      </c>
      <c r="H125" s="115">
        <f>H126</f>
        <v>150</v>
      </c>
      <c r="I125" s="115">
        <f>I126</f>
        <v>150</v>
      </c>
    </row>
    <row r="126" spans="1:9">
      <c r="A126" s="46" t="s">
        <v>459</v>
      </c>
      <c r="B126" s="7">
        <v>961</v>
      </c>
      <c r="C126" s="8" t="s">
        <v>369</v>
      </c>
      <c r="D126" s="8">
        <v>13</v>
      </c>
      <c r="E126" s="34" t="s">
        <v>517</v>
      </c>
      <c r="F126" s="8" t="s">
        <v>458</v>
      </c>
      <c r="G126" s="115">
        <v>580.62699999999995</v>
      </c>
      <c r="H126" s="115">
        <v>150</v>
      </c>
      <c r="I126" s="115">
        <v>150</v>
      </c>
    </row>
    <row r="127" spans="1:9">
      <c r="A127" s="45" t="s">
        <v>455</v>
      </c>
      <c r="B127" s="167">
        <v>961</v>
      </c>
      <c r="C127" s="168" t="s">
        <v>369</v>
      </c>
      <c r="D127" s="168">
        <v>13</v>
      </c>
      <c r="E127" s="168" t="s">
        <v>517</v>
      </c>
      <c r="F127" s="167">
        <v>850</v>
      </c>
      <c r="G127" s="170">
        <v>1836.8</v>
      </c>
      <c r="H127" s="115"/>
      <c r="I127" s="115"/>
    </row>
    <row r="128" spans="1:9" s="19" customFormat="1" ht="38.25">
      <c r="A128" s="95" t="s">
        <v>463</v>
      </c>
      <c r="B128" s="37">
        <v>961</v>
      </c>
      <c r="C128" s="39" t="s">
        <v>369</v>
      </c>
      <c r="D128" s="39">
        <v>13</v>
      </c>
      <c r="E128" s="39" t="s">
        <v>518</v>
      </c>
      <c r="F128" s="39" t="s">
        <v>399</v>
      </c>
      <c r="G128" s="122">
        <f>G129+G131+G133</f>
        <v>16744.5</v>
      </c>
      <c r="H128" s="122">
        <f>H129+H131+H133</f>
        <v>13582</v>
      </c>
      <c r="I128" s="122">
        <f>I129+I131+I133</f>
        <v>13582</v>
      </c>
    </row>
    <row r="129" spans="1:9" ht="51">
      <c r="A129" s="6" t="s">
        <v>428</v>
      </c>
      <c r="B129" s="35">
        <v>961</v>
      </c>
      <c r="C129" s="34" t="s">
        <v>369</v>
      </c>
      <c r="D129" s="34">
        <v>13</v>
      </c>
      <c r="E129" s="34" t="s">
        <v>518</v>
      </c>
      <c r="F129" s="34" t="s">
        <v>429</v>
      </c>
      <c r="G129" s="119">
        <f>G130</f>
        <v>7667.5</v>
      </c>
      <c r="H129" s="119">
        <f>H130</f>
        <v>7532</v>
      </c>
      <c r="I129" s="119">
        <f>I130</f>
        <v>7532</v>
      </c>
    </row>
    <row r="130" spans="1:9">
      <c r="A130" s="6" t="s">
        <v>448</v>
      </c>
      <c r="B130" s="35">
        <v>961</v>
      </c>
      <c r="C130" s="34" t="s">
        <v>369</v>
      </c>
      <c r="D130" s="34">
        <v>13</v>
      </c>
      <c r="E130" s="34" t="s">
        <v>518</v>
      </c>
      <c r="F130" s="34" t="s">
        <v>449</v>
      </c>
      <c r="G130" s="119">
        <v>7667.5</v>
      </c>
      <c r="H130" s="119">
        <v>7532</v>
      </c>
      <c r="I130" s="119">
        <v>7532</v>
      </c>
    </row>
    <row r="131" spans="1:9" ht="25.5">
      <c r="A131" s="6" t="s">
        <v>282</v>
      </c>
      <c r="B131" s="35">
        <v>961</v>
      </c>
      <c r="C131" s="34" t="s">
        <v>369</v>
      </c>
      <c r="D131" s="34">
        <v>13</v>
      </c>
      <c r="E131" s="34" t="s">
        <v>518</v>
      </c>
      <c r="F131" s="34" t="s">
        <v>425</v>
      </c>
      <c r="G131" s="119">
        <f>G132</f>
        <v>8997</v>
      </c>
      <c r="H131" s="119">
        <f>H132</f>
        <v>5970</v>
      </c>
      <c r="I131" s="119">
        <f>I132</f>
        <v>5970</v>
      </c>
    </row>
    <row r="132" spans="1:9" ht="25.5">
      <c r="A132" s="6" t="s">
        <v>452</v>
      </c>
      <c r="B132" s="35">
        <v>961</v>
      </c>
      <c r="C132" s="34" t="s">
        <v>369</v>
      </c>
      <c r="D132" s="34">
        <v>13</v>
      </c>
      <c r="E132" s="34" t="s">
        <v>518</v>
      </c>
      <c r="F132" s="34" t="s">
        <v>453</v>
      </c>
      <c r="G132" s="119">
        <v>8997</v>
      </c>
      <c r="H132" s="115">
        <v>5970</v>
      </c>
      <c r="I132" s="115">
        <v>5970</v>
      </c>
    </row>
    <row r="133" spans="1:9">
      <c r="A133" s="45" t="s">
        <v>426</v>
      </c>
      <c r="B133" s="35">
        <v>961</v>
      </c>
      <c r="C133" s="34" t="s">
        <v>369</v>
      </c>
      <c r="D133" s="34">
        <v>13</v>
      </c>
      <c r="E133" s="34" t="s">
        <v>518</v>
      </c>
      <c r="F133" s="34" t="s">
        <v>427</v>
      </c>
      <c r="G133" s="119">
        <f>G134</f>
        <v>80</v>
      </c>
      <c r="H133" s="125">
        <f>H134</f>
        <v>80</v>
      </c>
      <c r="I133" s="125">
        <f>I134</f>
        <v>80</v>
      </c>
    </row>
    <row r="134" spans="1:9">
      <c r="A134" s="45" t="s">
        <v>455</v>
      </c>
      <c r="B134" s="35">
        <v>961</v>
      </c>
      <c r="C134" s="34" t="s">
        <v>369</v>
      </c>
      <c r="D134" s="34">
        <v>13</v>
      </c>
      <c r="E134" s="34" t="s">
        <v>518</v>
      </c>
      <c r="F134" s="34" t="s">
        <v>454</v>
      </c>
      <c r="G134" s="119">
        <v>80</v>
      </c>
      <c r="H134" s="115">
        <v>80</v>
      </c>
      <c r="I134" s="115">
        <v>80</v>
      </c>
    </row>
    <row r="135" spans="1:9" s="19" customFormat="1" ht="45.75" hidden="1" customHeight="1">
      <c r="A135" s="52" t="s">
        <v>274</v>
      </c>
      <c r="B135" s="37">
        <v>961</v>
      </c>
      <c r="C135" s="39" t="s">
        <v>369</v>
      </c>
      <c r="D135" s="39">
        <v>13</v>
      </c>
      <c r="E135" s="39" t="s">
        <v>273</v>
      </c>
      <c r="F135" s="39" t="s">
        <v>399</v>
      </c>
      <c r="G135" s="122">
        <f>G136</f>
        <v>0</v>
      </c>
      <c r="H135" s="118"/>
      <c r="I135" s="118"/>
    </row>
    <row r="136" spans="1:9" ht="25.5" hidden="1">
      <c r="A136" s="6" t="s">
        <v>282</v>
      </c>
      <c r="B136" s="35">
        <v>961</v>
      </c>
      <c r="C136" s="34" t="s">
        <v>369</v>
      </c>
      <c r="D136" s="34">
        <v>13</v>
      </c>
      <c r="E136" s="34" t="s">
        <v>273</v>
      </c>
      <c r="F136" s="34" t="s">
        <v>425</v>
      </c>
      <c r="G136" s="119">
        <f>G137</f>
        <v>0</v>
      </c>
      <c r="H136" s="115"/>
      <c r="I136" s="115"/>
    </row>
    <row r="137" spans="1:9" ht="25.5" hidden="1">
      <c r="A137" s="6" t="s">
        <v>452</v>
      </c>
      <c r="B137" s="35">
        <v>961</v>
      </c>
      <c r="C137" s="34" t="s">
        <v>369</v>
      </c>
      <c r="D137" s="34">
        <v>13</v>
      </c>
      <c r="E137" s="34" t="s">
        <v>273</v>
      </c>
      <c r="F137" s="34" t="s">
        <v>453</v>
      </c>
      <c r="G137" s="119">
        <v>0</v>
      </c>
      <c r="H137" s="115"/>
      <c r="I137" s="115"/>
    </row>
    <row r="138" spans="1:9" ht="38.25">
      <c r="A138" s="161" t="s">
        <v>437</v>
      </c>
      <c r="B138" s="17">
        <v>961</v>
      </c>
      <c r="C138" s="18" t="s">
        <v>369</v>
      </c>
      <c r="D138" s="18" t="s">
        <v>414</v>
      </c>
      <c r="E138" s="18" t="s">
        <v>519</v>
      </c>
      <c r="F138" s="18" t="s">
        <v>399</v>
      </c>
      <c r="G138" s="122">
        <f>G139+G141+G143</f>
        <v>2363.12</v>
      </c>
      <c r="H138" s="122">
        <f>H139+H141+H143</f>
        <v>2121.4740000000002</v>
      </c>
      <c r="I138" s="122">
        <f>I139+I141+I143</f>
        <v>2121.4740000000002</v>
      </c>
    </row>
    <row r="139" spans="1:9" ht="51">
      <c r="A139" s="6" t="s">
        <v>428</v>
      </c>
      <c r="B139" s="7">
        <v>961</v>
      </c>
      <c r="C139" s="8" t="s">
        <v>369</v>
      </c>
      <c r="D139" s="8" t="s">
        <v>414</v>
      </c>
      <c r="E139" s="8" t="s">
        <v>519</v>
      </c>
      <c r="F139" s="8" t="s">
        <v>429</v>
      </c>
      <c r="G139" s="170">
        <f>G140</f>
        <v>2363.12</v>
      </c>
      <c r="H139" s="115">
        <f>H140</f>
        <v>2121.4740000000002</v>
      </c>
      <c r="I139" s="115">
        <f>I140</f>
        <v>2121.4740000000002</v>
      </c>
    </row>
    <row r="140" spans="1:9" ht="25.5">
      <c r="A140" s="6" t="s">
        <v>451</v>
      </c>
      <c r="B140" s="7">
        <v>961</v>
      </c>
      <c r="C140" s="8" t="s">
        <v>369</v>
      </c>
      <c r="D140" s="8" t="s">
        <v>414</v>
      </c>
      <c r="E140" s="8" t="s">
        <v>519</v>
      </c>
      <c r="F140" s="8" t="s">
        <v>450</v>
      </c>
      <c r="G140" s="170">
        <v>2363.12</v>
      </c>
      <c r="H140" s="115">
        <v>2121.4740000000002</v>
      </c>
      <c r="I140" s="115">
        <v>2121.4740000000002</v>
      </c>
    </row>
    <row r="141" spans="1:9" ht="25.5" hidden="1">
      <c r="A141" s="6" t="s">
        <v>282</v>
      </c>
      <c r="B141" s="7">
        <v>961</v>
      </c>
      <c r="C141" s="8" t="s">
        <v>369</v>
      </c>
      <c r="D141" s="8" t="s">
        <v>414</v>
      </c>
      <c r="E141" s="8" t="s">
        <v>519</v>
      </c>
      <c r="F141" s="8" t="s">
        <v>425</v>
      </c>
      <c r="G141" s="115">
        <f>G142</f>
        <v>0</v>
      </c>
      <c r="H141" s="115">
        <f>H142</f>
        <v>0</v>
      </c>
      <c r="I141" s="115">
        <f>I142</f>
        <v>0</v>
      </c>
    </row>
    <row r="142" spans="1:9" ht="25.5" hidden="1">
      <c r="A142" s="6" t="s">
        <v>452</v>
      </c>
      <c r="B142" s="7">
        <v>961</v>
      </c>
      <c r="C142" s="8" t="s">
        <v>369</v>
      </c>
      <c r="D142" s="8" t="s">
        <v>414</v>
      </c>
      <c r="E142" s="8" t="s">
        <v>519</v>
      </c>
      <c r="F142" s="8" t="s">
        <v>453</v>
      </c>
      <c r="G142" s="115">
        <v>0</v>
      </c>
      <c r="H142" s="115">
        <v>0</v>
      </c>
      <c r="I142" s="115">
        <v>0</v>
      </c>
    </row>
    <row r="143" spans="1:9" hidden="1">
      <c r="A143" s="45" t="s">
        <v>426</v>
      </c>
      <c r="B143" s="7">
        <v>961</v>
      </c>
      <c r="C143" s="8" t="s">
        <v>369</v>
      </c>
      <c r="D143" s="8" t="s">
        <v>414</v>
      </c>
      <c r="E143" s="8" t="s">
        <v>444</v>
      </c>
      <c r="F143" s="8" t="s">
        <v>427</v>
      </c>
      <c r="G143" s="115">
        <f>G144</f>
        <v>0</v>
      </c>
      <c r="H143" s="141"/>
      <c r="I143" s="141"/>
    </row>
    <row r="144" spans="1:9" hidden="1">
      <c r="A144" s="45" t="s">
        <v>455</v>
      </c>
      <c r="B144" s="7">
        <v>961</v>
      </c>
      <c r="C144" s="8" t="s">
        <v>369</v>
      </c>
      <c r="D144" s="8" t="s">
        <v>414</v>
      </c>
      <c r="E144" s="8" t="s">
        <v>444</v>
      </c>
      <c r="F144" s="8" t="s">
        <v>454</v>
      </c>
      <c r="G144" s="115">
        <v>0</v>
      </c>
      <c r="H144" s="141"/>
      <c r="I144" s="141"/>
    </row>
    <row r="145" spans="1:9" ht="39.75" customHeight="1">
      <c r="A145" s="185" t="s">
        <v>87</v>
      </c>
      <c r="B145" s="17">
        <v>961</v>
      </c>
      <c r="C145" s="18" t="s">
        <v>369</v>
      </c>
      <c r="D145" s="18" t="s">
        <v>414</v>
      </c>
      <c r="E145" s="18" t="s">
        <v>88</v>
      </c>
      <c r="F145" s="18" t="s">
        <v>399</v>
      </c>
      <c r="G145" s="122">
        <f>G146+G148</f>
        <v>530.36900000000003</v>
      </c>
      <c r="H145" s="122">
        <f>H146+H148</f>
        <v>530.36900000000003</v>
      </c>
      <c r="I145" s="122">
        <f>I146+I148</f>
        <v>530.36900000000003</v>
      </c>
    </row>
    <row r="146" spans="1:9" ht="51">
      <c r="A146" s="6" t="s">
        <v>428</v>
      </c>
      <c r="B146" s="7">
        <v>961</v>
      </c>
      <c r="C146" s="8" t="s">
        <v>369</v>
      </c>
      <c r="D146" s="8" t="s">
        <v>414</v>
      </c>
      <c r="E146" s="8" t="s">
        <v>88</v>
      </c>
      <c r="F146" s="8" t="s">
        <v>429</v>
      </c>
      <c r="G146" s="115">
        <f>G147</f>
        <v>230.369</v>
      </c>
      <c r="H146" s="115">
        <f>H147</f>
        <v>230.369</v>
      </c>
      <c r="I146" s="115">
        <f>I147</f>
        <v>230.369</v>
      </c>
    </row>
    <row r="147" spans="1:9" ht="25.5">
      <c r="A147" s="6" t="s">
        <v>451</v>
      </c>
      <c r="B147" s="7">
        <v>961</v>
      </c>
      <c r="C147" s="8" t="s">
        <v>369</v>
      </c>
      <c r="D147" s="8" t="s">
        <v>414</v>
      </c>
      <c r="E147" s="8" t="s">
        <v>88</v>
      </c>
      <c r="F147" s="8" t="s">
        <v>450</v>
      </c>
      <c r="G147" s="115">
        <v>230.369</v>
      </c>
      <c r="H147" s="115">
        <v>230.369</v>
      </c>
      <c r="I147" s="115">
        <v>230.369</v>
      </c>
    </row>
    <row r="148" spans="1:9" ht="25.5">
      <c r="A148" s="6" t="s">
        <v>299</v>
      </c>
      <c r="B148" s="7">
        <v>961</v>
      </c>
      <c r="C148" s="8" t="s">
        <v>369</v>
      </c>
      <c r="D148" s="8" t="s">
        <v>414</v>
      </c>
      <c r="E148" s="8" t="s">
        <v>88</v>
      </c>
      <c r="F148" s="8" t="s">
        <v>425</v>
      </c>
      <c r="G148" s="115">
        <f>G149</f>
        <v>300</v>
      </c>
      <c r="H148" s="115">
        <f>H149</f>
        <v>300</v>
      </c>
      <c r="I148" s="115">
        <f>I149</f>
        <v>300</v>
      </c>
    </row>
    <row r="149" spans="1:9" ht="25.5">
      <c r="A149" s="6" t="s">
        <v>452</v>
      </c>
      <c r="B149" s="7">
        <v>961</v>
      </c>
      <c r="C149" s="8" t="s">
        <v>369</v>
      </c>
      <c r="D149" s="8" t="s">
        <v>414</v>
      </c>
      <c r="E149" s="8" t="s">
        <v>88</v>
      </c>
      <c r="F149" s="8" t="s">
        <v>453</v>
      </c>
      <c r="G149" s="115">
        <v>300</v>
      </c>
      <c r="H149" s="115">
        <v>300</v>
      </c>
      <c r="I149" s="115">
        <v>300</v>
      </c>
    </row>
    <row r="150" spans="1:9" ht="51" customHeight="1">
      <c r="A150" s="16" t="s">
        <v>275</v>
      </c>
      <c r="B150" s="17">
        <v>961</v>
      </c>
      <c r="C150" s="39" t="s">
        <v>369</v>
      </c>
      <c r="D150" s="39">
        <v>13</v>
      </c>
      <c r="E150" s="39" t="s">
        <v>276</v>
      </c>
      <c r="F150" s="39" t="s">
        <v>399</v>
      </c>
      <c r="G150" s="122">
        <f>G151+G153</f>
        <v>2097.3130000000001</v>
      </c>
      <c r="H150" s="118">
        <f>H151+H153</f>
        <v>2176.154</v>
      </c>
      <c r="I150" s="118">
        <f>I151+I153</f>
        <v>2258.1480000000001</v>
      </c>
    </row>
    <row r="151" spans="1:9" ht="51">
      <c r="A151" s="6" t="s">
        <v>428</v>
      </c>
      <c r="B151" s="7">
        <v>961</v>
      </c>
      <c r="C151" s="34" t="s">
        <v>369</v>
      </c>
      <c r="D151" s="34">
        <v>13</v>
      </c>
      <c r="E151" s="39" t="s">
        <v>276</v>
      </c>
      <c r="F151" s="34" t="s">
        <v>429</v>
      </c>
      <c r="G151" s="119">
        <f>G152</f>
        <v>2097.3130000000001</v>
      </c>
      <c r="H151" s="115">
        <f>H152</f>
        <v>2097.3130000000001</v>
      </c>
      <c r="I151" s="115">
        <f>I152</f>
        <v>2097.3130000000001</v>
      </c>
    </row>
    <row r="152" spans="1:9" ht="25.5">
      <c r="A152" s="6" t="s">
        <v>451</v>
      </c>
      <c r="B152" s="7">
        <v>961</v>
      </c>
      <c r="C152" s="34" t="s">
        <v>369</v>
      </c>
      <c r="D152" s="34">
        <v>13</v>
      </c>
      <c r="E152" s="39" t="s">
        <v>276</v>
      </c>
      <c r="F152" s="34" t="s">
        <v>450</v>
      </c>
      <c r="G152" s="119">
        <v>2097.3130000000001</v>
      </c>
      <c r="H152" s="119">
        <v>2097.3130000000001</v>
      </c>
      <c r="I152" s="119">
        <v>2097.3130000000001</v>
      </c>
    </row>
    <row r="153" spans="1:9" ht="25.5" hidden="1">
      <c r="A153" s="6" t="s">
        <v>282</v>
      </c>
      <c r="B153" s="7">
        <v>961</v>
      </c>
      <c r="C153" s="34" t="s">
        <v>369</v>
      </c>
      <c r="D153" s="34">
        <v>13</v>
      </c>
      <c r="E153" s="34" t="s">
        <v>276</v>
      </c>
      <c r="F153" s="8" t="s">
        <v>425</v>
      </c>
      <c r="G153" s="115">
        <f>G154</f>
        <v>0</v>
      </c>
      <c r="H153" s="115">
        <f>H154</f>
        <v>78.840999999999994</v>
      </c>
      <c r="I153" s="115">
        <f>I154</f>
        <v>160.83500000000001</v>
      </c>
    </row>
    <row r="154" spans="1:9" ht="25.5" hidden="1">
      <c r="A154" s="6" t="s">
        <v>452</v>
      </c>
      <c r="B154" s="7">
        <v>961</v>
      </c>
      <c r="C154" s="34" t="s">
        <v>369</v>
      </c>
      <c r="D154" s="34">
        <v>13</v>
      </c>
      <c r="E154" s="34" t="s">
        <v>276</v>
      </c>
      <c r="F154" s="8" t="s">
        <v>453</v>
      </c>
      <c r="G154" s="115">
        <v>0</v>
      </c>
      <c r="H154" s="115">
        <v>78.840999999999994</v>
      </c>
      <c r="I154" s="115">
        <v>160.83500000000001</v>
      </c>
    </row>
    <row r="155" spans="1:9" ht="38.25">
      <c r="A155" s="65" t="s">
        <v>404</v>
      </c>
      <c r="B155" s="37">
        <v>961</v>
      </c>
      <c r="C155" s="39" t="s">
        <v>369</v>
      </c>
      <c r="D155" s="39">
        <v>13</v>
      </c>
      <c r="E155" s="39" t="s">
        <v>520</v>
      </c>
      <c r="F155" s="39" t="s">
        <v>399</v>
      </c>
      <c r="G155" s="122">
        <f>G156+G158</f>
        <v>830.90899999999999</v>
      </c>
      <c r="H155" s="122">
        <f>H156+H158</f>
        <v>861.54600000000005</v>
      </c>
      <c r="I155" s="122">
        <f>I156+I158</f>
        <v>893.40800000000002</v>
      </c>
    </row>
    <row r="156" spans="1:9" ht="51">
      <c r="A156" s="6" t="s">
        <v>428</v>
      </c>
      <c r="B156" s="7">
        <v>961</v>
      </c>
      <c r="C156" s="34" t="s">
        <v>369</v>
      </c>
      <c r="D156" s="34">
        <v>13</v>
      </c>
      <c r="E156" s="34" t="s">
        <v>520</v>
      </c>
      <c r="F156" s="35">
        <v>100</v>
      </c>
      <c r="G156" s="115">
        <f>G157</f>
        <v>830.90899999999999</v>
      </c>
      <c r="H156" s="115">
        <f>H157</f>
        <v>830.90899999999999</v>
      </c>
      <c r="I156" s="115">
        <f>I157</f>
        <v>830.90899999999999</v>
      </c>
    </row>
    <row r="157" spans="1:9" ht="25.5">
      <c r="A157" s="6" t="s">
        <v>451</v>
      </c>
      <c r="B157" s="7">
        <v>961</v>
      </c>
      <c r="C157" s="34" t="s">
        <v>369</v>
      </c>
      <c r="D157" s="34">
        <v>13</v>
      </c>
      <c r="E157" s="34" t="s">
        <v>520</v>
      </c>
      <c r="F157" s="35">
        <v>120</v>
      </c>
      <c r="G157" s="115">
        <v>830.90899999999999</v>
      </c>
      <c r="H157" s="115">
        <v>830.90899999999999</v>
      </c>
      <c r="I157" s="115">
        <v>830.90899999999999</v>
      </c>
    </row>
    <row r="158" spans="1:9" ht="25.5" hidden="1">
      <c r="A158" s="6" t="s">
        <v>282</v>
      </c>
      <c r="B158" s="7">
        <v>961</v>
      </c>
      <c r="C158" s="34" t="s">
        <v>369</v>
      </c>
      <c r="D158" s="34">
        <v>13</v>
      </c>
      <c r="E158" s="34" t="s">
        <v>520</v>
      </c>
      <c r="F158" s="8" t="s">
        <v>425</v>
      </c>
      <c r="G158" s="115">
        <f>G159</f>
        <v>0</v>
      </c>
      <c r="H158" s="115">
        <f>H159</f>
        <v>30.637</v>
      </c>
      <c r="I158" s="115">
        <f>I159</f>
        <v>62.499000000000002</v>
      </c>
    </row>
    <row r="159" spans="1:9" ht="25.5" hidden="1">
      <c r="A159" s="6" t="s">
        <v>452</v>
      </c>
      <c r="B159" s="7">
        <v>961</v>
      </c>
      <c r="C159" s="34" t="s">
        <v>369</v>
      </c>
      <c r="D159" s="34">
        <v>13</v>
      </c>
      <c r="E159" s="34" t="s">
        <v>520</v>
      </c>
      <c r="F159" s="8" t="s">
        <v>453</v>
      </c>
      <c r="G159" s="115">
        <v>0</v>
      </c>
      <c r="H159" s="115">
        <v>30.637</v>
      </c>
      <c r="I159" s="115">
        <v>62.499000000000002</v>
      </c>
    </row>
    <row r="160" spans="1:9" ht="53.25" customHeight="1">
      <c r="A160" s="161" t="s">
        <v>218</v>
      </c>
      <c r="B160" s="162">
        <v>961</v>
      </c>
      <c r="C160" s="163" t="s">
        <v>369</v>
      </c>
      <c r="D160" s="163">
        <v>13</v>
      </c>
      <c r="E160" s="193" t="s">
        <v>80</v>
      </c>
      <c r="F160" s="163" t="s">
        <v>399</v>
      </c>
      <c r="G160" s="165">
        <f>G161+G163</f>
        <v>1560.6990000000001</v>
      </c>
      <c r="H160" s="118">
        <f>H161+H163</f>
        <v>907.98799999999994</v>
      </c>
      <c r="I160" s="118">
        <f>I161+I163</f>
        <v>907.98799999999994</v>
      </c>
    </row>
    <row r="161" spans="1:9" ht="51">
      <c r="A161" s="166" t="s">
        <v>428</v>
      </c>
      <c r="B161" s="167">
        <v>961</v>
      </c>
      <c r="C161" s="168" t="s">
        <v>369</v>
      </c>
      <c r="D161" s="168">
        <v>13</v>
      </c>
      <c r="E161" s="186" t="s">
        <v>80</v>
      </c>
      <c r="F161" s="167">
        <v>100</v>
      </c>
      <c r="G161" s="170">
        <f>G162</f>
        <v>820.00199999999995</v>
      </c>
      <c r="H161" s="115">
        <f>H162</f>
        <v>820.00199999999995</v>
      </c>
      <c r="I161" s="115">
        <f>I162</f>
        <v>820.00199999999995</v>
      </c>
    </row>
    <row r="162" spans="1:9" ht="25.5">
      <c r="A162" s="166" t="s">
        <v>451</v>
      </c>
      <c r="B162" s="167">
        <v>961</v>
      </c>
      <c r="C162" s="168" t="s">
        <v>369</v>
      </c>
      <c r="D162" s="168">
        <v>13</v>
      </c>
      <c r="E162" s="186" t="s">
        <v>80</v>
      </c>
      <c r="F162" s="167">
        <v>120</v>
      </c>
      <c r="G162" s="170">
        <v>820.00199999999995</v>
      </c>
      <c r="H162" s="119">
        <v>820.00199999999995</v>
      </c>
      <c r="I162" s="119">
        <v>820.00199999999995</v>
      </c>
    </row>
    <row r="163" spans="1:9" ht="25.5">
      <c r="A163" s="166" t="s">
        <v>282</v>
      </c>
      <c r="B163" s="167">
        <v>961</v>
      </c>
      <c r="C163" s="168" t="s">
        <v>369</v>
      </c>
      <c r="D163" s="168">
        <v>13</v>
      </c>
      <c r="E163" s="186" t="s">
        <v>80</v>
      </c>
      <c r="F163" s="168" t="s">
        <v>425</v>
      </c>
      <c r="G163" s="170">
        <f>G164</f>
        <v>740.697</v>
      </c>
      <c r="H163" s="119">
        <f>H164</f>
        <v>87.986000000000004</v>
      </c>
      <c r="I163" s="119">
        <f>I164</f>
        <v>87.986000000000004</v>
      </c>
    </row>
    <row r="164" spans="1:9" ht="25.5">
      <c r="A164" s="166" t="s">
        <v>452</v>
      </c>
      <c r="B164" s="167">
        <v>961</v>
      </c>
      <c r="C164" s="168" t="s">
        <v>369</v>
      </c>
      <c r="D164" s="168">
        <v>13</v>
      </c>
      <c r="E164" s="186" t="s">
        <v>80</v>
      </c>
      <c r="F164" s="168" t="s">
        <v>453</v>
      </c>
      <c r="G164" s="170">
        <v>740.697</v>
      </c>
      <c r="H164" s="119">
        <v>87.986000000000004</v>
      </c>
      <c r="I164" s="119">
        <v>87.986000000000004</v>
      </c>
    </row>
    <row r="165" spans="1:9" ht="38.25">
      <c r="A165" s="95" t="s">
        <v>254</v>
      </c>
      <c r="B165" s="54" t="s">
        <v>402</v>
      </c>
      <c r="C165" s="39" t="s">
        <v>369</v>
      </c>
      <c r="D165" s="39">
        <v>13</v>
      </c>
      <c r="E165" s="39" t="s">
        <v>332</v>
      </c>
      <c r="F165" s="39" t="s">
        <v>399</v>
      </c>
      <c r="G165" s="122">
        <f>G166+G168</f>
        <v>3900.4369999999999</v>
      </c>
      <c r="H165" s="122">
        <f>H166+H168</f>
        <v>4043.8469999999998</v>
      </c>
      <c r="I165" s="122">
        <f>I166+I168</f>
        <v>4192.9929999999995</v>
      </c>
    </row>
    <row r="166" spans="1:9" ht="51">
      <c r="A166" s="6" t="s">
        <v>428</v>
      </c>
      <c r="B166" s="67" t="s">
        <v>402</v>
      </c>
      <c r="C166" s="34" t="s">
        <v>369</v>
      </c>
      <c r="D166" s="34">
        <v>13</v>
      </c>
      <c r="E166" s="8" t="s">
        <v>332</v>
      </c>
      <c r="F166" s="8" t="s">
        <v>429</v>
      </c>
      <c r="G166" s="119">
        <f>G167</f>
        <v>3663.6129999999998</v>
      </c>
      <c r="H166" s="119">
        <f>H167</f>
        <v>3663.6129999999998</v>
      </c>
      <c r="I166" s="119">
        <f>I167</f>
        <v>3663.6129999999998</v>
      </c>
    </row>
    <row r="167" spans="1:9" ht="25.5">
      <c r="A167" s="33" t="s">
        <v>451</v>
      </c>
      <c r="B167" s="67" t="s">
        <v>402</v>
      </c>
      <c r="C167" s="34" t="s">
        <v>369</v>
      </c>
      <c r="D167" s="34">
        <v>13</v>
      </c>
      <c r="E167" s="8" t="s">
        <v>332</v>
      </c>
      <c r="F167" s="8" t="s">
        <v>450</v>
      </c>
      <c r="G167" s="119">
        <v>3663.6129999999998</v>
      </c>
      <c r="H167" s="119">
        <v>3663.6129999999998</v>
      </c>
      <c r="I167" s="119">
        <v>3663.6129999999998</v>
      </c>
    </row>
    <row r="168" spans="1:9" ht="25.5">
      <c r="A168" s="6" t="s">
        <v>282</v>
      </c>
      <c r="B168" s="67" t="s">
        <v>402</v>
      </c>
      <c r="C168" s="34" t="s">
        <v>369</v>
      </c>
      <c r="D168" s="34">
        <v>13</v>
      </c>
      <c r="E168" s="8" t="s">
        <v>332</v>
      </c>
      <c r="F168" s="8" t="s">
        <v>425</v>
      </c>
      <c r="G168" s="119">
        <f>G169</f>
        <v>236.82400000000001</v>
      </c>
      <c r="H168" s="119">
        <f>H169</f>
        <v>380.23399999999998</v>
      </c>
      <c r="I168" s="119">
        <f>I169</f>
        <v>529.38</v>
      </c>
    </row>
    <row r="169" spans="1:9" ht="25.5">
      <c r="A169" s="6" t="s">
        <v>452</v>
      </c>
      <c r="B169" s="67" t="s">
        <v>402</v>
      </c>
      <c r="C169" s="34" t="s">
        <v>369</v>
      </c>
      <c r="D169" s="34">
        <v>13</v>
      </c>
      <c r="E169" s="8" t="s">
        <v>332</v>
      </c>
      <c r="F169" s="8" t="s">
        <v>453</v>
      </c>
      <c r="G169" s="119">
        <v>236.82400000000001</v>
      </c>
      <c r="H169" s="119">
        <v>380.23399999999998</v>
      </c>
      <c r="I169" s="119">
        <v>529.38</v>
      </c>
    </row>
    <row r="170" spans="1:9" s="20" customFormat="1" ht="25.5">
      <c r="A170" s="57" t="s">
        <v>594</v>
      </c>
      <c r="B170" s="43">
        <v>961</v>
      </c>
      <c r="C170" s="41" t="s">
        <v>375</v>
      </c>
      <c r="D170" s="41" t="s">
        <v>370</v>
      </c>
      <c r="E170" s="41" t="s">
        <v>505</v>
      </c>
      <c r="F170" s="41" t="s">
        <v>399</v>
      </c>
      <c r="G170" s="121">
        <f>G171+G176</f>
        <v>10387.477000000001</v>
      </c>
      <c r="H170" s="121">
        <f>H176</f>
        <v>7287</v>
      </c>
      <c r="I170" s="121">
        <f>I176</f>
        <v>7287</v>
      </c>
    </row>
    <row r="171" spans="1:9" s="20" customFormat="1" ht="45.75" hidden="1" customHeight="1">
      <c r="A171" s="74" t="s">
        <v>97</v>
      </c>
      <c r="B171" s="44">
        <v>961</v>
      </c>
      <c r="C171" s="48" t="s">
        <v>375</v>
      </c>
      <c r="D171" s="48" t="s">
        <v>390</v>
      </c>
      <c r="E171" s="48" t="s">
        <v>505</v>
      </c>
      <c r="F171" s="48" t="s">
        <v>399</v>
      </c>
      <c r="G171" s="120">
        <f>G172</f>
        <v>0</v>
      </c>
      <c r="H171" s="121"/>
      <c r="I171" s="121"/>
    </row>
    <row r="172" spans="1:9" s="20" customFormat="1" ht="76.5" hidden="1">
      <c r="A172" s="100" t="s">
        <v>296</v>
      </c>
      <c r="B172" s="43">
        <v>961</v>
      </c>
      <c r="C172" s="41" t="s">
        <v>375</v>
      </c>
      <c r="D172" s="41" t="s">
        <v>390</v>
      </c>
      <c r="E172" s="41" t="s">
        <v>583</v>
      </c>
      <c r="F172" s="41" t="s">
        <v>399</v>
      </c>
      <c r="G172" s="121">
        <f>G173</f>
        <v>0</v>
      </c>
      <c r="H172" s="121"/>
      <c r="I172" s="121"/>
    </row>
    <row r="173" spans="1:9" s="20" customFormat="1" ht="38.25" hidden="1">
      <c r="A173" s="101" t="s">
        <v>95</v>
      </c>
      <c r="B173" s="37">
        <v>961</v>
      </c>
      <c r="C173" s="39" t="s">
        <v>375</v>
      </c>
      <c r="D173" s="39" t="s">
        <v>390</v>
      </c>
      <c r="E173" s="39" t="s">
        <v>96</v>
      </c>
      <c r="F173" s="39" t="s">
        <v>399</v>
      </c>
      <c r="G173" s="122">
        <f>G174</f>
        <v>0</v>
      </c>
      <c r="H173" s="121"/>
      <c r="I173" s="121"/>
    </row>
    <row r="174" spans="1:9" s="20" customFormat="1" ht="25.5" hidden="1">
      <c r="A174" s="6" t="s">
        <v>299</v>
      </c>
      <c r="B174" s="35">
        <v>961</v>
      </c>
      <c r="C174" s="34" t="s">
        <v>375</v>
      </c>
      <c r="D174" s="34" t="s">
        <v>390</v>
      </c>
      <c r="E174" s="34" t="s">
        <v>96</v>
      </c>
      <c r="F174" s="34" t="s">
        <v>425</v>
      </c>
      <c r="G174" s="119">
        <f>G175</f>
        <v>0</v>
      </c>
      <c r="H174" s="121"/>
      <c r="I174" s="121"/>
    </row>
    <row r="175" spans="1:9" s="20" customFormat="1" ht="25.5" hidden="1">
      <c r="A175" s="6" t="s">
        <v>452</v>
      </c>
      <c r="B175" s="35">
        <v>961</v>
      </c>
      <c r="C175" s="34" t="s">
        <v>375</v>
      </c>
      <c r="D175" s="34" t="s">
        <v>390</v>
      </c>
      <c r="E175" s="34" t="s">
        <v>96</v>
      </c>
      <c r="F175" s="34" t="s">
        <v>453</v>
      </c>
      <c r="G175" s="119">
        <v>0</v>
      </c>
      <c r="H175" s="121"/>
      <c r="I175" s="121"/>
    </row>
    <row r="176" spans="1:9" s="19" customFormat="1" ht="40.5">
      <c r="A176" s="74" t="s">
        <v>285</v>
      </c>
      <c r="B176" s="44">
        <v>961</v>
      </c>
      <c r="C176" s="48" t="s">
        <v>375</v>
      </c>
      <c r="D176" s="48" t="s">
        <v>52</v>
      </c>
      <c r="E176" s="48" t="s">
        <v>505</v>
      </c>
      <c r="F176" s="48" t="s">
        <v>399</v>
      </c>
      <c r="G176" s="120">
        <f>G177</f>
        <v>10387.477000000001</v>
      </c>
      <c r="H176" s="120">
        <f>H177</f>
        <v>7287</v>
      </c>
      <c r="I176" s="120">
        <f>I177</f>
        <v>7287</v>
      </c>
    </row>
    <row r="177" spans="1:9" s="20" customFormat="1" ht="63.75">
      <c r="A177" s="100" t="s">
        <v>202</v>
      </c>
      <c r="B177" s="43">
        <v>961</v>
      </c>
      <c r="C177" s="41" t="s">
        <v>375</v>
      </c>
      <c r="D177" s="41" t="s">
        <v>52</v>
      </c>
      <c r="E177" s="41" t="s">
        <v>583</v>
      </c>
      <c r="F177" s="41" t="s">
        <v>399</v>
      </c>
      <c r="G177" s="121">
        <f>G178+G182+G188+G198</f>
        <v>10387.477000000001</v>
      </c>
      <c r="H177" s="121">
        <f>H178+H181+H186+H199</f>
        <v>7287</v>
      </c>
      <c r="I177" s="121">
        <f>I178+I181+I186+I199</f>
        <v>7287</v>
      </c>
    </row>
    <row r="178" spans="1:9" s="19" customFormat="1" ht="54">
      <c r="A178" s="201" t="s">
        <v>126</v>
      </c>
      <c r="B178" s="195">
        <v>961</v>
      </c>
      <c r="C178" s="196" t="s">
        <v>375</v>
      </c>
      <c r="D178" s="196" t="s">
        <v>52</v>
      </c>
      <c r="E178" s="196" t="s">
        <v>127</v>
      </c>
      <c r="F178" s="196" t="s">
        <v>399</v>
      </c>
      <c r="G178" s="120">
        <f t="shared" ref="G178:I179" si="17">G179</f>
        <v>802</v>
      </c>
      <c r="H178" s="122">
        <f t="shared" si="17"/>
        <v>150</v>
      </c>
      <c r="I178" s="122">
        <f t="shared" si="17"/>
        <v>150</v>
      </c>
    </row>
    <row r="179" spans="1:9" ht="25.5">
      <c r="A179" s="202" t="s">
        <v>0</v>
      </c>
      <c r="B179" s="162">
        <v>961</v>
      </c>
      <c r="C179" s="163" t="s">
        <v>375</v>
      </c>
      <c r="D179" s="163" t="s">
        <v>52</v>
      </c>
      <c r="E179" s="163" t="s">
        <v>128</v>
      </c>
      <c r="F179" s="163" t="s">
        <v>399</v>
      </c>
      <c r="G179" s="122">
        <f t="shared" si="17"/>
        <v>802</v>
      </c>
      <c r="H179" s="119">
        <f t="shared" si="17"/>
        <v>150</v>
      </c>
      <c r="I179" s="119">
        <f t="shared" si="17"/>
        <v>150</v>
      </c>
    </row>
    <row r="180" spans="1:9" ht="25.5">
      <c r="A180" s="166" t="s">
        <v>282</v>
      </c>
      <c r="B180" s="167">
        <v>961</v>
      </c>
      <c r="C180" s="168" t="s">
        <v>375</v>
      </c>
      <c r="D180" s="168" t="s">
        <v>52</v>
      </c>
      <c r="E180" s="168" t="s">
        <v>128</v>
      </c>
      <c r="F180" s="168" t="s">
        <v>425</v>
      </c>
      <c r="G180" s="119">
        <f>G181</f>
        <v>802</v>
      </c>
      <c r="H180" s="115">
        <v>150</v>
      </c>
      <c r="I180" s="115">
        <v>150</v>
      </c>
    </row>
    <row r="181" spans="1:9" ht="25.5">
      <c r="A181" s="166" t="s">
        <v>452</v>
      </c>
      <c r="B181" s="167">
        <v>961</v>
      </c>
      <c r="C181" s="168" t="s">
        <v>375</v>
      </c>
      <c r="D181" s="168" t="s">
        <v>52</v>
      </c>
      <c r="E181" s="168" t="s">
        <v>128</v>
      </c>
      <c r="F181" s="168" t="s">
        <v>453</v>
      </c>
      <c r="G181" s="119">
        <v>802</v>
      </c>
      <c r="H181" s="122">
        <f>H182</f>
        <v>25</v>
      </c>
      <c r="I181" s="122">
        <f>I182</f>
        <v>25</v>
      </c>
    </row>
    <row r="182" spans="1:9" ht="13.5">
      <c r="A182" s="194" t="s">
        <v>129</v>
      </c>
      <c r="B182" s="195">
        <v>961</v>
      </c>
      <c r="C182" s="196" t="s">
        <v>375</v>
      </c>
      <c r="D182" s="196" t="s">
        <v>52</v>
      </c>
      <c r="E182" s="196" t="s">
        <v>130</v>
      </c>
      <c r="F182" s="196" t="s">
        <v>399</v>
      </c>
      <c r="G182" s="120">
        <f>G183</f>
        <v>460</v>
      </c>
      <c r="H182" s="119">
        <f>H183</f>
        <v>25</v>
      </c>
      <c r="I182" s="119">
        <f>I183</f>
        <v>25</v>
      </c>
    </row>
    <row r="183" spans="1:9" ht="20.25" customHeight="1">
      <c r="A183" s="161" t="s">
        <v>131</v>
      </c>
      <c r="B183" s="162">
        <v>961</v>
      </c>
      <c r="C183" s="163" t="s">
        <v>375</v>
      </c>
      <c r="D183" s="163" t="s">
        <v>52</v>
      </c>
      <c r="E183" s="163" t="s">
        <v>132</v>
      </c>
      <c r="F183" s="163" t="s">
        <v>399</v>
      </c>
      <c r="G183" s="122">
        <f>G184+G186</f>
        <v>460</v>
      </c>
      <c r="H183" s="115">
        <v>25</v>
      </c>
      <c r="I183" s="115">
        <v>25</v>
      </c>
    </row>
    <row r="184" spans="1:9" ht="50.25" hidden="1" customHeight="1">
      <c r="A184" s="6" t="s">
        <v>428</v>
      </c>
      <c r="B184" s="167">
        <v>961</v>
      </c>
      <c r="C184" s="168" t="s">
        <v>375</v>
      </c>
      <c r="D184" s="168" t="s">
        <v>52</v>
      </c>
      <c r="E184" s="168" t="s">
        <v>132</v>
      </c>
      <c r="F184" s="168" t="s">
        <v>429</v>
      </c>
      <c r="G184" s="119">
        <f>G185</f>
        <v>0</v>
      </c>
      <c r="H184" s="115"/>
      <c r="I184" s="115"/>
    </row>
    <row r="185" spans="1:9" ht="20.25" hidden="1" customHeight="1">
      <c r="A185" s="6" t="s">
        <v>448</v>
      </c>
      <c r="B185" s="167">
        <v>961</v>
      </c>
      <c r="C185" s="168" t="s">
        <v>375</v>
      </c>
      <c r="D185" s="168" t="s">
        <v>52</v>
      </c>
      <c r="E185" s="168" t="s">
        <v>132</v>
      </c>
      <c r="F185" s="168" t="s">
        <v>449</v>
      </c>
      <c r="G185" s="119">
        <v>0</v>
      </c>
      <c r="H185" s="115"/>
      <c r="I185" s="115"/>
    </row>
    <row r="186" spans="1:9" s="19" customFormat="1" ht="25.5">
      <c r="A186" s="166" t="s">
        <v>282</v>
      </c>
      <c r="B186" s="167">
        <v>961</v>
      </c>
      <c r="C186" s="168" t="s">
        <v>375</v>
      </c>
      <c r="D186" s="168" t="s">
        <v>52</v>
      </c>
      <c r="E186" s="168" t="s">
        <v>132</v>
      </c>
      <c r="F186" s="168" t="s">
        <v>425</v>
      </c>
      <c r="G186" s="119">
        <f>G187</f>
        <v>460</v>
      </c>
      <c r="H186" s="118"/>
      <c r="I186" s="118"/>
    </row>
    <row r="187" spans="1:9" ht="25.5">
      <c r="A187" s="166" t="s">
        <v>452</v>
      </c>
      <c r="B187" s="167">
        <v>961</v>
      </c>
      <c r="C187" s="168" t="s">
        <v>375</v>
      </c>
      <c r="D187" s="168" t="s">
        <v>52</v>
      </c>
      <c r="E187" s="168" t="s">
        <v>132</v>
      </c>
      <c r="F187" s="168" t="s">
        <v>453</v>
      </c>
      <c r="G187" s="119">
        <v>460</v>
      </c>
      <c r="H187" s="115"/>
      <c r="I187" s="115"/>
    </row>
    <row r="188" spans="1:9" ht="54">
      <c r="A188" s="194" t="s">
        <v>123</v>
      </c>
      <c r="B188" s="195">
        <v>961</v>
      </c>
      <c r="C188" s="196" t="s">
        <v>375</v>
      </c>
      <c r="D188" s="196" t="s">
        <v>52</v>
      </c>
      <c r="E188" s="196" t="s">
        <v>124</v>
      </c>
      <c r="F188" s="196" t="s">
        <v>399</v>
      </c>
      <c r="G188" s="120">
        <f>G189+G192+G195</f>
        <v>1835.8009999999999</v>
      </c>
      <c r="H188" s="115"/>
      <c r="I188" s="115"/>
    </row>
    <row r="189" spans="1:9" ht="51">
      <c r="A189" s="203" t="s">
        <v>133</v>
      </c>
      <c r="B189" s="162">
        <v>961</v>
      </c>
      <c r="C189" s="163" t="s">
        <v>375</v>
      </c>
      <c r="D189" s="163" t="s">
        <v>52</v>
      </c>
      <c r="E189" s="163" t="s">
        <v>134</v>
      </c>
      <c r="F189" s="163" t="s">
        <v>399</v>
      </c>
      <c r="G189" s="122">
        <f>G190</f>
        <v>70</v>
      </c>
      <c r="H189" s="115"/>
      <c r="I189" s="115"/>
    </row>
    <row r="190" spans="1:9" ht="25.5">
      <c r="A190" s="166" t="s">
        <v>282</v>
      </c>
      <c r="B190" s="167">
        <v>961</v>
      </c>
      <c r="C190" s="168" t="s">
        <v>375</v>
      </c>
      <c r="D190" s="168" t="s">
        <v>52</v>
      </c>
      <c r="E190" s="168" t="s">
        <v>134</v>
      </c>
      <c r="F190" s="168" t="s">
        <v>425</v>
      </c>
      <c r="G190" s="119">
        <f>G191</f>
        <v>70</v>
      </c>
      <c r="H190" s="115"/>
      <c r="I190" s="115"/>
    </row>
    <row r="191" spans="1:9" ht="25.5">
      <c r="A191" s="166" t="s">
        <v>452</v>
      </c>
      <c r="B191" s="167">
        <v>961</v>
      </c>
      <c r="C191" s="168" t="s">
        <v>375</v>
      </c>
      <c r="D191" s="168" t="s">
        <v>52</v>
      </c>
      <c r="E191" s="168" t="s">
        <v>134</v>
      </c>
      <c r="F191" s="168" t="s">
        <v>453</v>
      </c>
      <c r="G191" s="119">
        <v>70</v>
      </c>
      <c r="H191" s="115"/>
      <c r="I191" s="115"/>
    </row>
    <row r="192" spans="1:9" s="19" customFormat="1" ht="38.25">
      <c r="A192" s="161" t="s">
        <v>162</v>
      </c>
      <c r="B192" s="162">
        <v>961</v>
      </c>
      <c r="C192" s="163" t="s">
        <v>375</v>
      </c>
      <c r="D192" s="163" t="s">
        <v>52</v>
      </c>
      <c r="E192" s="163" t="s">
        <v>163</v>
      </c>
      <c r="F192" s="163" t="s">
        <v>399</v>
      </c>
      <c r="G192" s="122">
        <f>G193</f>
        <v>266</v>
      </c>
      <c r="H192" s="118"/>
      <c r="I192" s="118"/>
    </row>
    <row r="193" spans="1:9" ht="25.5">
      <c r="A193" s="166" t="s">
        <v>299</v>
      </c>
      <c r="B193" s="167">
        <v>961</v>
      </c>
      <c r="C193" s="168" t="s">
        <v>375</v>
      </c>
      <c r="D193" s="168" t="s">
        <v>52</v>
      </c>
      <c r="E193" s="168" t="s">
        <v>163</v>
      </c>
      <c r="F193" s="168" t="s">
        <v>425</v>
      </c>
      <c r="G193" s="119">
        <f>G194</f>
        <v>266</v>
      </c>
      <c r="H193" s="115"/>
      <c r="I193" s="115"/>
    </row>
    <row r="194" spans="1:9" ht="25.5">
      <c r="A194" s="166" t="s">
        <v>452</v>
      </c>
      <c r="B194" s="167">
        <v>961</v>
      </c>
      <c r="C194" s="168" t="s">
        <v>375</v>
      </c>
      <c r="D194" s="168" t="s">
        <v>52</v>
      </c>
      <c r="E194" s="168" t="s">
        <v>163</v>
      </c>
      <c r="F194" s="168" t="s">
        <v>453</v>
      </c>
      <c r="G194" s="119">
        <v>266</v>
      </c>
      <c r="H194" s="115"/>
      <c r="I194" s="115"/>
    </row>
    <row r="195" spans="1:9" s="19" customFormat="1" ht="25.5">
      <c r="A195" s="161" t="s">
        <v>164</v>
      </c>
      <c r="B195" s="162">
        <v>961</v>
      </c>
      <c r="C195" s="163" t="s">
        <v>375</v>
      </c>
      <c r="D195" s="163" t="s">
        <v>52</v>
      </c>
      <c r="E195" s="163" t="s">
        <v>165</v>
      </c>
      <c r="F195" s="163" t="s">
        <v>399</v>
      </c>
      <c r="G195" s="122">
        <f>G196</f>
        <v>1499.8009999999999</v>
      </c>
      <c r="H195" s="118"/>
      <c r="I195" s="118"/>
    </row>
    <row r="196" spans="1:9" ht="25.5">
      <c r="A196" s="166" t="s">
        <v>299</v>
      </c>
      <c r="B196" s="167">
        <v>961</v>
      </c>
      <c r="C196" s="168" t="s">
        <v>375</v>
      </c>
      <c r="D196" s="168" t="s">
        <v>52</v>
      </c>
      <c r="E196" s="168" t="s">
        <v>165</v>
      </c>
      <c r="F196" s="168" t="s">
        <v>425</v>
      </c>
      <c r="G196" s="183">
        <f>G197</f>
        <v>1499.8009999999999</v>
      </c>
      <c r="H196" s="115"/>
      <c r="I196" s="115"/>
    </row>
    <row r="197" spans="1:9" ht="25.5">
      <c r="A197" s="166" t="s">
        <v>452</v>
      </c>
      <c r="B197" s="167">
        <v>961</v>
      </c>
      <c r="C197" s="168" t="s">
        <v>375</v>
      </c>
      <c r="D197" s="168" t="s">
        <v>52</v>
      </c>
      <c r="E197" s="168" t="s">
        <v>165</v>
      </c>
      <c r="F197" s="168" t="s">
        <v>453</v>
      </c>
      <c r="G197" s="183">
        <v>1499.8009999999999</v>
      </c>
      <c r="H197" s="115"/>
      <c r="I197" s="115"/>
    </row>
    <row r="198" spans="1:9" s="20" customFormat="1" ht="81">
      <c r="A198" s="194" t="s">
        <v>135</v>
      </c>
      <c r="B198" s="195">
        <v>961</v>
      </c>
      <c r="C198" s="196" t="s">
        <v>375</v>
      </c>
      <c r="D198" s="196" t="s">
        <v>52</v>
      </c>
      <c r="E198" s="196" t="s">
        <v>136</v>
      </c>
      <c r="F198" s="196" t="s">
        <v>399</v>
      </c>
      <c r="G198" s="120">
        <f>G199</f>
        <v>7289.6760000000004</v>
      </c>
      <c r="H198" s="116"/>
      <c r="I198" s="116"/>
    </row>
    <row r="199" spans="1:9" s="19" customFormat="1" ht="25.5">
      <c r="A199" s="16" t="s">
        <v>436</v>
      </c>
      <c r="B199" s="37">
        <v>961</v>
      </c>
      <c r="C199" s="39" t="s">
        <v>375</v>
      </c>
      <c r="D199" s="39" t="s">
        <v>52</v>
      </c>
      <c r="E199" s="39" t="s">
        <v>137</v>
      </c>
      <c r="F199" s="39" t="s">
        <v>399</v>
      </c>
      <c r="G199" s="122">
        <f t="shared" ref="G199:I200" si="18">G200</f>
        <v>7289.6760000000004</v>
      </c>
      <c r="H199" s="122">
        <f t="shared" si="18"/>
        <v>7112</v>
      </c>
      <c r="I199" s="122">
        <f t="shared" si="18"/>
        <v>7112</v>
      </c>
    </row>
    <row r="200" spans="1:9" ht="51">
      <c r="A200" s="6" t="s">
        <v>428</v>
      </c>
      <c r="B200" s="35">
        <v>961</v>
      </c>
      <c r="C200" s="34" t="s">
        <v>375</v>
      </c>
      <c r="D200" s="34" t="s">
        <v>52</v>
      </c>
      <c r="E200" s="34" t="s">
        <v>137</v>
      </c>
      <c r="F200" s="35">
        <v>100</v>
      </c>
      <c r="G200" s="119">
        <f t="shared" si="18"/>
        <v>7289.6760000000004</v>
      </c>
      <c r="H200" s="119">
        <f t="shared" si="18"/>
        <v>7112</v>
      </c>
      <c r="I200" s="119">
        <f t="shared" si="18"/>
        <v>7112</v>
      </c>
    </row>
    <row r="201" spans="1:9" ht="25.5">
      <c r="A201" s="6" t="s">
        <v>451</v>
      </c>
      <c r="B201" s="35">
        <v>961</v>
      </c>
      <c r="C201" s="34" t="s">
        <v>375</v>
      </c>
      <c r="D201" s="34" t="s">
        <v>52</v>
      </c>
      <c r="E201" s="34" t="s">
        <v>137</v>
      </c>
      <c r="F201" s="35">
        <v>120</v>
      </c>
      <c r="G201" s="119">
        <v>7289.6760000000004</v>
      </c>
      <c r="H201" s="119">
        <v>7112</v>
      </c>
      <c r="I201" s="119">
        <v>7112</v>
      </c>
    </row>
    <row r="202" spans="1:9">
      <c r="A202" s="42" t="s">
        <v>384</v>
      </c>
      <c r="B202" s="43">
        <v>961</v>
      </c>
      <c r="C202" s="41" t="s">
        <v>377</v>
      </c>
      <c r="D202" s="41" t="s">
        <v>370</v>
      </c>
      <c r="E202" s="41" t="s">
        <v>505</v>
      </c>
      <c r="F202" s="41" t="s">
        <v>399</v>
      </c>
      <c r="G202" s="121">
        <f>G203+G209+G219+G259</f>
        <v>453275.39899999998</v>
      </c>
      <c r="H202" s="121">
        <f>H203+H209+H219+H259</f>
        <v>141452.266</v>
      </c>
      <c r="I202" s="121">
        <f>I203+I209+I219+I259</f>
        <v>141452.266</v>
      </c>
    </row>
    <row r="203" spans="1:9" s="21" customFormat="1" ht="13.5">
      <c r="A203" s="59" t="s">
        <v>477</v>
      </c>
      <c r="B203" s="14">
        <v>961</v>
      </c>
      <c r="C203" s="15" t="s">
        <v>377</v>
      </c>
      <c r="D203" s="15" t="s">
        <v>446</v>
      </c>
      <c r="E203" s="48" t="s">
        <v>521</v>
      </c>
      <c r="F203" s="15" t="s">
        <v>399</v>
      </c>
      <c r="G203" s="117">
        <f>G204</f>
        <v>2085.1010000000001</v>
      </c>
      <c r="H203" s="117">
        <f t="shared" ref="H203:I207" si="19">H204</f>
        <v>571.54600000000005</v>
      </c>
      <c r="I203" s="117">
        <f t="shared" si="19"/>
        <v>571.54600000000005</v>
      </c>
    </row>
    <row r="204" spans="1:9" ht="25.5">
      <c r="A204" s="33" t="s">
        <v>487</v>
      </c>
      <c r="B204" s="7">
        <v>961</v>
      </c>
      <c r="C204" s="8" t="s">
        <v>377</v>
      </c>
      <c r="D204" s="8" t="s">
        <v>446</v>
      </c>
      <c r="E204" s="8" t="s">
        <v>514</v>
      </c>
      <c r="F204" s="8" t="s">
        <v>399</v>
      </c>
      <c r="G204" s="115">
        <f>G205</f>
        <v>2085.1010000000001</v>
      </c>
      <c r="H204" s="115">
        <f t="shared" si="19"/>
        <v>571.54600000000005</v>
      </c>
      <c r="I204" s="115">
        <f t="shared" si="19"/>
        <v>571.54600000000005</v>
      </c>
    </row>
    <row r="205" spans="1:9" ht="25.5">
      <c r="A205" s="6" t="s">
        <v>4</v>
      </c>
      <c r="B205" s="17">
        <v>961</v>
      </c>
      <c r="C205" s="18" t="s">
        <v>377</v>
      </c>
      <c r="D205" s="18" t="s">
        <v>446</v>
      </c>
      <c r="E205" s="8" t="s">
        <v>515</v>
      </c>
      <c r="F205" s="18" t="s">
        <v>399</v>
      </c>
      <c r="G205" s="115">
        <f>G206</f>
        <v>2085.1010000000001</v>
      </c>
      <c r="H205" s="115">
        <f t="shared" si="19"/>
        <v>571.54600000000005</v>
      </c>
      <c r="I205" s="115">
        <f t="shared" si="19"/>
        <v>571.54600000000005</v>
      </c>
    </row>
    <row r="206" spans="1:9" s="19" customFormat="1" ht="39" customHeight="1">
      <c r="A206" s="161" t="s">
        <v>345</v>
      </c>
      <c r="B206" s="17">
        <v>961</v>
      </c>
      <c r="C206" s="18" t="s">
        <v>377</v>
      </c>
      <c r="D206" s="18" t="s">
        <v>446</v>
      </c>
      <c r="E206" s="18" t="s">
        <v>522</v>
      </c>
      <c r="F206" s="18" t="s">
        <v>399</v>
      </c>
      <c r="G206" s="118">
        <f>G207</f>
        <v>2085.1010000000001</v>
      </c>
      <c r="H206" s="118">
        <f t="shared" si="19"/>
        <v>571.54600000000005</v>
      </c>
      <c r="I206" s="118">
        <f t="shared" si="19"/>
        <v>571.54600000000005</v>
      </c>
    </row>
    <row r="207" spans="1:9" ht="25.5">
      <c r="A207" s="6" t="s">
        <v>282</v>
      </c>
      <c r="B207" s="7">
        <v>961</v>
      </c>
      <c r="C207" s="8" t="s">
        <v>377</v>
      </c>
      <c r="D207" s="8" t="s">
        <v>446</v>
      </c>
      <c r="E207" s="8" t="s">
        <v>522</v>
      </c>
      <c r="F207" s="8" t="s">
        <v>425</v>
      </c>
      <c r="G207" s="115">
        <f>G208</f>
        <v>2085.1010000000001</v>
      </c>
      <c r="H207" s="115">
        <f t="shared" si="19"/>
        <v>571.54600000000005</v>
      </c>
      <c r="I207" s="115">
        <f t="shared" si="19"/>
        <v>571.54600000000005</v>
      </c>
    </row>
    <row r="208" spans="1:9" ht="25.5">
      <c r="A208" s="6" t="s">
        <v>452</v>
      </c>
      <c r="B208" s="7">
        <v>961</v>
      </c>
      <c r="C208" s="8" t="s">
        <v>377</v>
      </c>
      <c r="D208" s="8" t="s">
        <v>446</v>
      </c>
      <c r="E208" s="8" t="s">
        <v>522</v>
      </c>
      <c r="F208" s="8" t="s">
        <v>453</v>
      </c>
      <c r="G208" s="115">
        <v>2085.1010000000001</v>
      </c>
      <c r="H208" s="115">
        <v>571.54600000000005</v>
      </c>
      <c r="I208" s="115">
        <v>571.54600000000005</v>
      </c>
    </row>
    <row r="209" spans="1:9" s="21" customFormat="1" ht="13.5">
      <c r="A209" s="74" t="s">
        <v>65</v>
      </c>
      <c r="B209" s="44">
        <v>961</v>
      </c>
      <c r="C209" s="48" t="s">
        <v>377</v>
      </c>
      <c r="D209" s="48" t="s">
        <v>391</v>
      </c>
      <c r="E209" s="48" t="s">
        <v>521</v>
      </c>
      <c r="F209" s="48" t="s">
        <v>399</v>
      </c>
      <c r="G209" s="120">
        <f>G210+G214</f>
        <v>3.387</v>
      </c>
      <c r="H209" s="120">
        <f>H210+H214</f>
        <v>8680.7200000000012</v>
      </c>
      <c r="I209" s="120">
        <f>I210+I214</f>
        <v>8680.7200000000012</v>
      </c>
    </row>
    <row r="210" spans="1:9" s="21" customFormat="1" ht="39">
      <c r="A210" s="42" t="s">
        <v>115</v>
      </c>
      <c r="B210" s="43">
        <v>961</v>
      </c>
      <c r="C210" s="41" t="s">
        <v>377</v>
      </c>
      <c r="D210" s="41" t="s">
        <v>391</v>
      </c>
      <c r="E210" s="188" t="s">
        <v>196</v>
      </c>
      <c r="F210" s="41" t="s">
        <v>399</v>
      </c>
      <c r="G210" s="121">
        <f t="shared" ref="G210:I212" si="20">G211</f>
        <v>0</v>
      </c>
      <c r="H210" s="121">
        <f t="shared" si="20"/>
        <v>8677.3330000000005</v>
      </c>
      <c r="I210" s="121">
        <f t="shared" si="20"/>
        <v>8677.3330000000005</v>
      </c>
    </row>
    <row r="211" spans="1:9" s="21" customFormat="1" ht="51">
      <c r="A211" s="189" t="s">
        <v>167</v>
      </c>
      <c r="B211" s="37">
        <v>961</v>
      </c>
      <c r="C211" s="39" t="s">
        <v>377</v>
      </c>
      <c r="D211" s="39" t="s">
        <v>391</v>
      </c>
      <c r="E211" s="163" t="s">
        <v>195</v>
      </c>
      <c r="F211" s="39" t="s">
        <v>399</v>
      </c>
      <c r="G211" s="122">
        <f t="shared" si="20"/>
        <v>0</v>
      </c>
      <c r="H211" s="122">
        <f t="shared" si="20"/>
        <v>8677.3330000000005</v>
      </c>
      <c r="I211" s="122">
        <f t="shared" si="20"/>
        <v>8677.3330000000005</v>
      </c>
    </row>
    <row r="212" spans="1:9" s="21" customFormat="1" ht="26.25">
      <c r="A212" s="50" t="s">
        <v>282</v>
      </c>
      <c r="B212" s="35">
        <v>961</v>
      </c>
      <c r="C212" s="34" t="s">
        <v>377</v>
      </c>
      <c r="D212" s="34" t="s">
        <v>391</v>
      </c>
      <c r="E212" s="168" t="s">
        <v>195</v>
      </c>
      <c r="F212" s="34" t="s">
        <v>425</v>
      </c>
      <c r="G212" s="119">
        <f t="shared" si="20"/>
        <v>0</v>
      </c>
      <c r="H212" s="119">
        <f t="shared" si="20"/>
        <v>8677.3330000000005</v>
      </c>
      <c r="I212" s="119">
        <f t="shared" si="20"/>
        <v>8677.3330000000005</v>
      </c>
    </row>
    <row r="213" spans="1:9" s="21" customFormat="1" ht="26.25">
      <c r="A213" s="50" t="s">
        <v>452</v>
      </c>
      <c r="B213" s="35">
        <v>961</v>
      </c>
      <c r="C213" s="34" t="s">
        <v>377</v>
      </c>
      <c r="D213" s="34" t="s">
        <v>391</v>
      </c>
      <c r="E213" s="168" t="s">
        <v>195</v>
      </c>
      <c r="F213" s="34" t="s">
        <v>453</v>
      </c>
      <c r="G213" s="170">
        <v>0</v>
      </c>
      <c r="H213" s="170">
        <v>8677.3330000000005</v>
      </c>
      <c r="I213" s="170">
        <v>8677.3330000000005</v>
      </c>
    </row>
    <row r="214" spans="1:9" ht="25.5">
      <c r="A214" s="33" t="s">
        <v>487</v>
      </c>
      <c r="B214" s="35">
        <v>961</v>
      </c>
      <c r="C214" s="34" t="s">
        <v>377</v>
      </c>
      <c r="D214" s="34" t="s">
        <v>391</v>
      </c>
      <c r="E214" s="34" t="s">
        <v>514</v>
      </c>
      <c r="F214" s="34" t="s">
        <v>399</v>
      </c>
      <c r="G214" s="119">
        <f t="shared" ref="G214:I217" si="21">G215</f>
        <v>3.387</v>
      </c>
      <c r="H214" s="119">
        <f t="shared" si="21"/>
        <v>3.387</v>
      </c>
      <c r="I214" s="119">
        <f t="shared" si="21"/>
        <v>3.387</v>
      </c>
    </row>
    <row r="215" spans="1:9" ht="25.5">
      <c r="A215" s="33" t="s">
        <v>4</v>
      </c>
      <c r="B215" s="37">
        <v>961</v>
      </c>
      <c r="C215" s="39" t="s">
        <v>377</v>
      </c>
      <c r="D215" s="39" t="s">
        <v>391</v>
      </c>
      <c r="E215" s="34" t="s">
        <v>515</v>
      </c>
      <c r="F215" s="39" t="s">
        <v>399</v>
      </c>
      <c r="G215" s="119">
        <f t="shared" si="21"/>
        <v>3.387</v>
      </c>
      <c r="H215" s="119">
        <f t="shared" si="21"/>
        <v>3.387</v>
      </c>
      <c r="I215" s="119">
        <f t="shared" si="21"/>
        <v>3.387</v>
      </c>
    </row>
    <row r="216" spans="1:9" s="19" customFormat="1" ht="63.75">
      <c r="A216" s="95" t="s">
        <v>114</v>
      </c>
      <c r="B216" s="37">
        <v>961</v>
      </c>
      <c r="C216" s="39" t="s">
        <v>377</v>
      </c>
      <c r="D216" s="39" t="s">
        <v>391</v>
      </c>
      <c r="E216" s="39" t="s">
        <v>66</v>
      </c>
      <c r="F216" s="39" t="s">
        <v>399</v>
      </c>
      <c r="G216" s="122">
        <f t="shared" si="21"/>
        <v>3.387</v>
      </c>
      <c r="H216" s="122">
        <f t="shared" si="21"/>
        <v>3.387</v>
      </c>
      <c r="I216" s="122">
        <f t="shared" si="21"/>
        <v>3.387</v>
      </c>
    </row>
    <row r="217" spans="1:9" s="19" customFormat="1" ht="25.5">
      <c r="A217" s="6" t="s">
        <v>282</v>
      </c>
      <c r="B217" s="35">
        <v>961</v>
      </c>
      <c r="C217" s="34" t="s">
        <v>377</v>
      </c>
      <c r="D217" s="34" t="s">
        <v>391</v>
      </c>
      <c r="E217" s="34" t="s">
        <v>66</v>
      </c>
      <c r="F217" s="34" t="s">
        <v>425</v>
      </c>
      <c r="G217" s="122">
        <f t="shared" si="21"/>
        <v>3.387</v>
      </c>
      <c r="H217" s="122">
        <f t="shared" si="21"/>
        <v>3.387</v>
      </c>
      <c r="I217" s="122">
        <f t="shared" si="21"/>
        <v>3.387</v>
      </c>
    </row>
    <row r="218" spans="1:9" ht="25.5">
      <c r="A218" s="33" t="s">
        <v>452</v>
      </c>
      <c r="B218" s="35">
        <v>961</v>
      </c>
      <c r="C218" s="34" t="s">
        <v>377</v>
      </c>
      <c r="D218" s="34" t="s">
        <v>391</v>
      </c>
      <c r="E218" s="34" t="s">
        <v>66</v>
      </c>
      <c r="F218" s="34" t="s">
        <v>453</v>
      </c>
      <c r="G218" s="119">
        <v>3.387</v>
      </c>
      <c r="H218" s="119">
        <v>3.387</v>
      </c>
      <c r="I218" s="119">
        <v>3.387</v>
      </c>
    </row>
    <row r="219" spans="1:9" s="20" customFormat="1" ht="18" customHeight="1">
      <c r="A219" s="74" t="s">
        <v>423</v>
      </c>
      <c r="B219" s="44">
        <v>961</v>
      </c>
      <c r="C219" s="48" t="s">
        <v>377</v>
      </c>
      <c r="D219" s="48" t="s">
        <v>390</v>
      </c>
      <c r="E219" s="48" t="s">
        <v>521</v>
      </c>
      <c r="F219" s="48" t="s">
        <v>399</v>
      </c>
      <c r="G219" s="120">
        <f>G220</f>
        <v>451186.91099999996</v>
      </c>
      <c r="H219" s="120">
        <f>H220</f>
        <v>132200</v>
      </c>
      <c r="I219" s="179">
        <f>I220</f>
        <v>132200</v>
      </c>
    </row>
    <row r="220" spans="1:9" s="20" customFormat="1" ht="40.5" customHeight="1">
      <c r="A220" s="175" t="s">
        <v>203</v>
      </c>
      <c r="B220" s="43">
        <v>961</v>
      </c>
      <c r="C220" s="41" t="s">
        <v>377</v>
      </c>
      <c r="D220" s="41" t="s">
        <v>390</v>
      </c>
      <c r="E220" s="41" t="s">
        <v>525</v>
      </c>
      <c r="F220" s="41" t="s">
        <v>399</v>
      </c>
      <c r="G220" s="121">
        <f>G221+G227+G230+G233+G236+G239+G244+G247+G250+G253+G256</f>
        <v>451186.91099999996</v>
      </c>
      <c r="H220" s="121">
        <f>H221+H233+H236+H239+H244+H247+H250</f>
        <v>132200</v>
      </c>
      <c r="I220" s="171">
        <f>I221+I233+I236+I239+I244+I247+I250</f>
        <v>132200</v>
      </c>
    </row>
    <row r="221" spans="1:9" s="19" customFormat="1" ht="25.5">
      <c r="A221" s="95" t="s">
        <v>523</v>
      </c>
      <c r="B221" s="37">
        <v>961</v>
      </c>
      <c r="C221" s="39" t="s">
        <v>377</v>
      </c>
      <c r="D221" s="39" t="s">
        <v>390</v>
      </c>
      <c r="E221" s="39" t="s">
        <v>524</v>
      </c>
      <c r="F221" s="39" t="s">
        <v>399</v>
      </c>
      <c r="G221" s="122">
        <f t="shared" ref="G221:I222" si="22">G222</f>
        <v>59224.195</v>
      </c>
      <c r="H221" s="122">
        <f t="shared" si="22"/>
        <v>12200</v>
      </c>
      <c r="I221" s="122">
        <f t="shared" si="22"/>
        <v>12200</v>
      </c>
    </row>
    <row r="222" spans="1:9" s="19" customFormat="1" ht="25.5">
      <c r="A222" s="6" t="s">
        <v>282</v>
      </c>
      <c r="B222" s="35">
        <v>961</v>
      </c>
      <c r="C222" s="34" t="s">
        <v>377</v>
      </c>
      <c r="D222" s="34" t="s">
        <v>390</v>
      </c>
      <c r="E222" s="34" t="s">
        <v>524</v>
      </c>
      <c r="F222" s="34" t="s">
        <v>425</v>
      </c>
      <c r="G222" s="119">
        <f t="shared" si="22"/>
        <v>59224.195</v>
      </c>
      <c r="H222" s="119">
        <f t="shared" si="22"/>
        <v>12200</v>
      </c>
      <c r="I222" s="119">
        <f t="shared" si="22"/>
        <v>12200</v>
      </c>
    </row>
    <row r="223" spans="1:9" s="19" customFormat="1" ht="25.5">
      <c r="A223" s="6" t="s">
        <v>452</v>
      </c>
      <c r="B223" s="35">
        <v>961</v>
      </c>
      <c r="C223" s="34" t="s">
        <v>377</v>
      </c>
      <c r="D223" s="34" t="s">
        <v>390</v>
      </c>
      <c r="E223" s="34" t="s">
        <v>524</v>
      </c>
      <c r="F223" s="34" t="s">
        <v>453</v>
      </c>
      <c r="G223" s="119">
        <v>59224.195</v>
      </c>
      <c r="H223" s="115">
        <v>12200</v>
      </c>
      <c r="I223" s="115">
        <v>12200</v>
      </c>
    </row>
    <row r="224" spans="1:9" s="19" customFormat="1" ht="25.5" hidden="1">
      <c r="A224" s="38" t="s">
        <v>236</v>
      </c>
      <c r="B224" s="37">
        <v>961</v>
      </c>
      <c r="C224" s="39" t="s">
        <v>377</v>
      </c>
      <c r="D224" s="39" t="s">
        <v>390</v>
      </c>
      <c r="E224" s="39" t="s">
        <v>237</v>
      </c>
      <c r="F224" s="39" t="s">
        <v>399</v>
      </c>
      <c r="G224" s="122">
        <f>G225</f>
        <v>0</v>
      </c>
      <c r="H224" s="115"/>
      <c r="I224" s="115"/>
    </row>
    <row r="225" spans="1:9" s="19" customFormat="1" ht="25.5" hidden="1">
      <c r="A225" s="6" t="s">
        <v>282</v>
      </c>
      <c r="B225" s="35">
        <v>961</v>
      </c>
      <c r="C225" s="34" t="s">
        <v>377</v>
      </c>
      <c r="D225" s="34" t="s">
        <v>390</v>
      </c>
      <c r="E225" s="34" t="s">
        <v>237</v>
      </c>
      <c r="F225" s="34" t="s">
        <v>425</v>
      </c>
      <c r="G225" s="119">
        <f>G226</f>
        <v>0</v>
      </c>
      <c r="H225" s="115"/>
      <c r="I225" s="115"/>
    </row>
    <row r="226" spans="1:9" s="19" customFormat="1" ht="25.5" hidden="1">
      <c r="A226" s="33" t="s">
        <v>452</v>
      </c>
      <c r="B226" s="35">
        <v>961</v>
      </c>
      <c r="C226" s="34" t="s">
        <v>377</v>
      </c>
      <c r="D226" s="34" t="s">
        <v>390</v>
      </c>
      <c r="E226" s="34" t="s">
        <v>237</v>
      </c>
      <c r="F226" s="34" t="s">
        <v>453</v>
      </c>
      <c r="G226" s="119"/>
      <c r="H226" s="115"/>
      <c r="I226" s="115"/>
    </row>
    <row r="227" spans="1:9" s="19" customFormat="1" ht="38.25">
      <c r="A227" s="173" t="s">
        <v>170</v>
      </c>
      <c r="B227" s="162">
        <v>961</v>
      </c>
      <c r="C227" s="163" t="s">
        <v>377</v>
      </c>
      <c r="D227" s="163" t="s">
        <v>390</v>
      </c>
      <c r="E227" s="163" t="s">
        <v>168</v>
      </c>
      <c r="F227" s="163" t="s">
        <v>399</v>
      </c>
      <c r="G227" s="122">
        <f>G228</f>
        <v>1996.4359999999999</v>
      </c>
      <c r="H227" s="115"/>
      <c r="I227" s="115"/>
    </row>
    <row r="228" spans="1:9" s="19" customFormat="1" ht="25.5">
      <c r="A228" s="166" t="s">
        <v>499</v>
      </c>
      <c r="B228" s="167">
        <v>961</v>
      </c>
      <c r="C228" s="168" t="s">
        <v>377</v>
      </c>
      <c r="D228" s="168" t="s">
        <v>390</v>
      </c>
      <c r="E228" s="168" t="s">
        <v>168</v>
      </c>
      <c r="F228" s="168" t="s">
        <v>443</v>
      </c>
      <c r="G228" s="119">
        <f>G229</f>
        <v>1996.4359999999999</v>
      </c>
      <c r="H228" s="115"/>
      <c r="I228" s="115"/>
    </row>
    <row r="229" spans="1:9" s="19" customFormat="1">
      <c r="A229" s="166" t="s">
        <v>502</v>
      </c>
      <c r="B229" s="167">
        <v>961</v>
      </c>
      <c r="C229" s="168" t="s">
        <v>377</v>
      </c>
      <c r="D229" s="168" t="s">
        <v>390</v>
      </c>
      <c r="E229" s="168" t="s">
        <v>168</v>
      </c>
      <c r="F229" s="168" t="s">
        <v>501</v>
      </c>
      <c r="G229" s="119">
        <v>1996.4359999999999</v>
      </c>
      <c r="H229" s="115"/>
      <c r="I229" s="115"/>
    </row>
    <row r="230" spans="1:9" s="19" customFormat="1" ht="38.25">
      <c r="A230" s="173" t="s">
        <v>171</v>
      </c>
      <c r="B230" s="162">
        <v>961</v>
      </c>
      <c r="C230" s="163" t="s">
        <v>377</v>
      </c>
      <c r="D230" s="163" t="s">
        <v>390</v>
      </c>
      <c r="E230" s="163" t="s">
        <v>169</v>
      </c>
      <c r="F230" s="163" t="s">
        <v>399</v>
      </c>
      <c r="G230" s="165">
        <f>G231</f>
        <v>247558</v>
      </c>
      <c r="H230" s="115"/>
      <c r="I230" s="115"/>
    </row>
    <row r="231" spans="1:9" s="19" customFormat="1" ht="25.5">
      <c r="A231" s="166" t="s">
        <v>499</v>
      </c>
      <c r="B231" s="167">
        <v>961</v>
      </c>
      <c r="C231" s="168" t="s">
        <v>377</v>
      </c>
      <c r="D231" s="168" t="s">
        <v>390</v>
      </c>
      <c r="E231" s="168" t="s">
        <v>169</v>
      </c>
      <c r="F231" s="168" t="s">
        <v>443</v>
      </c>
      <c r="G231" s="170">
        <f>G232</f>
        <v>247558</v>
      </c>
      <c r="H231" s="115"/>
      <c r="I231" s="115"/>
    </row>
    <row r="232" spans="1:9" s="19" customFormat="1">
      <c r="A232" s="166" t="s">
        <v>502</v>
      </c>
      <c r="B232" s="167">
        <v>961</v>
      </c>
      <c r="C232" s="168" t="s">
        <v>377</v>
      </c>
      <c r="D232" s="168" t="s">
        <v>390</v>
      </c>
      <c r="E232" s="168" t="s">
        <v>169</v>
      </c>
      <c r="F232" s="168" t="s">
        <v>501</v>
      </c>
      <c r="G232" s="170">
        <v>247558</v>
      </c>
      <c r="H232" s="115"/>
      <c r="I232" s="115"/>
    </row>
    <row r="233" spans="1:9" s="19" customFormat="1" ht="51">
      <c r="A233" s="38" t="s">
        <v>21</v>
      </c>
      <c r="B233" s="37">
        <v>961</v>
      </c>
      <c r="C233" s="39" t="s">
        <v>377</v>
      </c>
      <c r="D233" s="39" t="s">
        <v>390</v>
      </c>
      <c r="E233" s="39" t="s">
        <v>81</v>
      </c>
      <c r="F233" s="39" t="s">
        <v>399</v>
      </c>
      <c r="G233" s="122">
        <f t="shared" ref="G233:I234" si="23">G234</f>
        <v>14240.828</v>
      </c>
      <c r="H233" s="122">
        <f t="shared" si="23"/>
        <v>12000</v>
      </c>
      <c r="I233" s="122">
        <f t="shared" si="23"/>
        <v>12000</v>
      </c>
    </row>
    <row r="234" spans="1:9" s="19" customFormat="1" ht="25.5">
      <c r="A234" s="6" t="s">
        <v>282</v>
      </c>
      <c r="B234" s="35">
        <v>961</v>
      </c>
      <c r="C234" s="34" t="s">
        <v>377</v>
      </c>
      <c r="D234" s="34" t="s">
        <v>390</v>
      </c>
      <c r="E234" s="34" t="s">
        <v>81</v>
      </c>
      <c r="F234" s="34" t="s">
        <v>425</v>
      </c>
      <c r="G234" s="119">
        <f t="shared" si="23"/>
        <v>14240.828</v>
      </c>
      <c r="H234" s="119">
        <f t="shared" si="23"/>
        <v>12000</v>
      </c>
      <c r="I234" s="119">
        <f t="shared" si="23"/>
        <v>12000</v>
      </c>
    </row>
    <row r="235" spans="1:9" s="19" customFormat="1" ht="25.5">
      <c r="A235" s="33" t="s">
        <v>452</v>
      </c>
      <c r="B235" s="35">
        <v>961</v>
      </c>
      <c r="C235" s="34" t="s">
        <v>377</v>
      </c>
      <c r="D235" s="34" t="s">
        <v>390</v>
      </c>
      <c r="E235" s="34" t="s">
        <v>81</v>
      </c>
      <c r="F235" s="34" t="s">
        <v>453</v>
      </c>
      <c r="G235" s="119">
        <v>14240.828</v>
      </c>
      <c r="H235" s="115">
        <v>12000</v>
      </c>
      <c r="I235" s="115">
        <v>12000</v>
      </c>
    </row>
    <row r="236" spans="1:9" s="19" customFormat="1" ht="62.25" customHeight="1">
      <c r="A236" s="38" t="s">
        <v>348</v>
      </c>
      <c r="B236" s="37">
        <v>961</v>
      </c>
      <c r="C236" s="39" t="s">
        <v>377</v>
      </c>
      <c r="D236" s="39" t="s">
        <v>390</v>
      </c>
      <c r="E236" s="39" t="s">
        <v>81</v>
      </c>
      <c r="F236" s="39" t="s">
        <v>399</v>
      </c>
      <c r="G236" s="122">
        <f t="shared" ref="G236:I237" si="24">G237</f>
        <v>128167.452</v>
      </c>
      <c r="H236" s="122">
        <f t="shared" si="24"/>
        <v>108000</v>
      </c>
      <c r="I236" s="122">
        <f t="shared" si="24"/>
        <v>108000</v>
      </c>
    </row>
    <row r="237" spans="1:9" s="19" customFormat="1" ht="25.5">
      <c r="A237" s="6" t="s">
        <v>282</v>
      </c>
      <c r="B237" s="35">
        <v>961</v>
      </c>
      <c r="C237" s="34" t="s">
        <v>377</v>
      </c>
      <c r="D237" s="34" t="s">
        <v>390</v>
      </c>
      <c r="E237" s="34" t="s">
        <v>81</v>
      </c>
      <c r="F237" s="34" t="s">
        <v>425</v>
      </c>
      <c r="G237" s="119">
        <f t="shared" si="24"/>
        <v>128167.452</v>
      </c>
      <c r="H237" s="119">
        <f t="shared" si="24"/>
        <v>108000</v>
      </c>
      <c r="I237" s="119">
        <f t="shared" si="24"/>
        <v>108000</v>
      </c>
    </row>
    <row r="238" spans="1:9" s="19" customFormat="1" ht="25.5">
      <c r="A238" s="33" t="s">
        <v>452</v>
      </c>
      <c r="B238" s="35">
        <v>961</v>
      </c>
      <c r="C238" s="34" t="s">
        <v>377</v>
      </c>
      <c r="D238" s="34" t="s">
        <v>390</v>
      </c>
      <c r="E238" s="34" t="s">
        <v>81</v>
      </c>
      <c r="F238" s="34" t="s">
        <v>453</v>
      </c>
      <c r="G238" s="119">
        <v>128167.452</v>
      </c>
      <c r="H238" s="119">
        <v>108000</v>
      </c>
      <c r="I238" s="119">
        <v>108000</v>
      </c>
    </row>
    <row r="239" spans="1:9" s="19" customFormat="1" ht="38.25" hidden="1">
      <c r="A239" s="73" t="s">
        <v>9</v>
      </c>
      <c r="B239" s="37">
        <v>961</v>
      </c>
      <c r="C239" s="39" t="s">
        <v>377</v>
      </c>
      <c r="D239" s="39" t="s">
        <v>390</v>
      </c>
      <c r="E239" s="39" t="s">
        <v>245</v>
      </c>
      <c r="F239" s="39" t="s">
        <v>399</v>
      </c>
      <c r="G239" s="122">
        <f>G240+G242</f>
        <v>0</v>
      </c>
      <c r="H239" s="122">
        <f>H242</f>
        <v>0</v>
      </c>
      <c r="I239" s="122">
        <f>I242</f>
        <v>0</v>
      </c>
    </row>
    <row r="240" spans="1:9" s="19" customFormat="1" ht="25.5" hidden="1">
      <c r="A240" s="33" t="s">
        <v>499</v>
      </c>
      <c r="B240" s="35">
        <v>961</v>
      </c>
      <c r="C240" s="34" t="s">
        <v>377</v>
      </c>
      <c r="D240" s="34" t="s">
        <v>390</v>
      </c>
      <c r="E240" s="34" t="s">
        <v>244</v>
      </c>
      <c r="F240" s="35">
        <v>400</v>
      </c>
      <c r="G240" s="122">
        <f>G241</f>
        <v>0</v>
      </c>
      <c r="H240" s="122"/>
      <c r="I240" s="122"/>
    </row>
    <row r="241" spans="1:9" s="19" customFormat="1" ht="25.5" hidden="1">
      <c r="A241" s="6" t="s">
        <v>452</v>
      </c>
      <c r="B241" s="35">
        <v>961</v>
      </c>
      <c r="C241" s="34" t="s">
        <v>377</v>
      </c>
      <c r="D241" s="34" t="s">
        <v>390</v>
      </c>
      <c r="E241" s="34" t="s">
        <v>244</v>
      </c>
      <c r="F241" s="35">
        <v>410</v>
      </c>
      <c r="G241" s="122">
        <v>0</v>
      </c>
      <c r="H241" s="122"/>
      <c r="I241" s="122"/>
    </row>
    <row r="242" spans="1:9" s="19" customFormat="1" ht="25.5" hidden="1">
      <c r="A242" s="33" t="s">
        <v>499</v>
      </c>
      <c r="B242" s="35">
        <v>961</v>
      </c>
      <c r="C242" s="34" t="s">
        <v>377</v>
      </c>
      <c r="D242" s="34" t="s">
        <v>390</v>
      </c>
      <c r="E242" s="34" t="s">
        <v>245</v>
      </c>
      <c r="F242" s="35">
        <v>400</v>
      </c>
      <c r="G242" s="119">
        <f>G243</f>
        <v>0</v>
      </c>
      <c r="H242" s="119">
        <f>H243</f>
        <v>0</v>
      </c>
      <c r="I242" s="119">
        <f>I243</f>
        <v>0</v>
      </c>
    </row>
    <row r="243" spans="1:9" s="19" customFormat="1" hidden="1">
      <c r="A243" s="33" t="s">
        <v>502</v>
      </c>
      <c r="B243" s="35">
        <v>961</v>
      </c>
      <c r="C243" s="34" t="s">
        <v>377</v>
      </c>
      <c r="D243" s="34" t="s">
        <v>390</v>
      </c>
      <c r="E243" s="34" t="s">
        <v>245</v>
      </c>
      <c r="F243" s="35">
        <v>410</v>
      </c>
      <c r="G243" s="119"/>
      <c r="H243" s="115">
        <v>0</v>
      </c>
      <c r="I243" s="115">
        <v>0</v>
      </c>
    </row>
    <row r="244" spans="1:9" s="19" customFormat="1" ht="45.75" hidden="1" customHeight="1">
      <c r="A244" s="157" t="s">
        <v>243</v>
      </c>
      <c r="B244" s="35">
        <v>961</v>
      </c>
      <c r="C244" s="34" t="s">
        <v>377</v>
      </c>
      <c r="D244" s="34" t="s">
        <v>390</v>
      </c>
      <c r="E244" s="34" t="s">
        <v>244</v>
      </c>
      <c r="F244" s="39" t="s">
        <v>399</v>
      </c>
      <c r="G244" s="122">
        <f t="shared" ref="G244:I245" si="25">G245</f>
        <v>0</v>
      </c>
      <c r="H244" s="122">
        <f t="shared" si="25"/>
        <v>0</v>
      </c>
      <c r="I244" s="122">
        <f t="shared" si="25"/>
        <v>0</v>
      </c>
    </row>
    <row r="245" spans="1:9" s="19" customFormat="1" ht="25.5" hidden="1">
      <c r="A245" s="33" t="s">
        <v>499</v>
      </c>
      <c r="B245" s="35">
        <v>961</v>
      </c>
      <c r="C245" s="34" t="s">
        <v>377</v>
      </c>
      <c r="D245" s="34" t="s">
        <v>390</v>
      </c>
      <c r="E245" s="34" t="s">
        <v>244</v>
      </c>
      <c r="F245" s="35">
        <v>400</v>
      </c>
      <c r="G245" s="119">
        <f t="shared" si="25"/>
        <v>0</v>
      </c>
      <c r="H245" s="119">
        <f t="shared" si="25"/>
        <v>0</v>
      </c>
      <c r="I245" s="119">
        <f t="shared" si="25"/>
        <v>0</v>
      </c>
    </row>
    <row r="246" spans="1:9" s="19" customFormat="1" hidden="1">
      <c r="A246" s="33" t="s">
        <v>502</v>
      </c>
      <c r="B246" s="35">
        <v>961</v>
      </c>
      <c r="C246" s="34" t="s">
        <v>377</v>
      </c>
      <c r="D246" s="34" t="s">
        <v>390</v>
      </c>
      <c r="E246" s="34" t="s">
        <v>244</v>
      </c>
      <c r="F246" s="35">
        <v>410</v>
      </c>
      <c r="G246" s="119">
        <v>0</v>
      </c>
      <c r="H246" s="115">
        <v>0</v>
      </c>
      <c r="I246" s="115">
        <v>0</v>
      </c>
    </row>
    <row r="247" spans="1:9" s="19" customFormat="1" ht="25.5" hidden="1">
      <c r="A247" s="177" t="s">
        <v>242</v>
      </c>
      <c r="B247" s="162">
        <v>961</v>
      </c>
      <c r="C247" s="163" t="s">
        <v>377</v>
      </c>
      <c r="D247" s="163" t="s">
        <v>390</v>
      </c>
      <c r="E247" s="163" t="s">
        <v>241</v>
      </c>
      <c r="F247" s="163" t="s">
        <v>399</v>
      </c>
      <c r="G247" s="165">
        <f t="shared" ref="G247:I248" si="26">G248</f>
        <v>0</v>
      </c>
      <c r="H247" s="165">
        <f t="shared" si="26"/>
        <v>0</v>
      </c>
      <c r="I247" s="165">
        <f t="shared" si="26"/>
        <v>0</v>
      </c>
    </row>
    <row r="248" spans="1:9" s="19" customFormat="1" ht="25.5" hidden="1">
      <c r="A248" s="6" t="s">
        <v>282</v>
      </c>
      <c r="B248" s="167">
        <v>961</v>
      </c>
      <c r="C248" s="168" t="s">
        <v>377</v>
      </c>
      <c r="D248" s="168" t="s">
        <v>390</v>
      </c>
      <c r="E248" s="168" t="s">
        <v>241</v>
      </c>
      <c r="F248" s="168" t="s">
        <v>425</v>
      </c>
      <c r="G248" s="170">
        <f t="shared" si="26"/>
        <v>0</v>
      </c>
      <c r="H248" s="170">
        <f t="shared" si="26"/>
        <v>0</v>
      </c>
      <c r="I248" s="170">
        <f t="shared" si="26"/>
        <v>0</v>
      </c>
    </row>
    <row r="249" spans="1:9" s="19" customFormat="1" ht="25.5" hidden="1">
      <c r="A249" s="166" t="s">
        <v>452</v>
      </c>
      <c r="B249" s="167">
        <v>961</v>
      </c>
      <c r="C249" s="168" t="s">
        <v>377</v>
      </c>
      <c r="D249" s="168" t="s">
        <v>390</v>
      </c>
      <c r="E249" s="168" t="s">
        <v>241</v>
      </c>
      <c r="F249" s="168" t="s">
        <v>453</v>
      </c>
      <c r="G249" s="170">
        <v>0</v>
      </c>
      <c r="H249" s="170">
        <v>0</v>
      </c>
      <c r="I249" s="170">
        <v>0</v>
      </c>
    </row>
    <row r="250" spans="1:9" s="19" customFormat="1" ht="38.25" hidden="1">
      <c r="A250" s="161" t="s">
        <v>326</v>
      </c>
      <c r="B250" s="162">
        <v>961</v>
      </c>
      <c r="C250" s="163" t="s">
        <v>377</v>
      </c>
      <c r="D250" s="163" t="s">
        <v>390</v>
      </c>
      <c r="E250" s="163" t="s">
        <v>22</v>
      </c>
      <c r="F250" s="163" t="s">
        <v>399</v>
      </c>
      <c r="G250" s="165">
        <f t="shared" ref="G250:I251" si="27">G251</f>
        <v>0</v>
      </c>
      <c r="H250" s="165">
        <f t="shared" si="27"/>
        <v>0</v>
      </c>
      <c r="I250" s="165">
        <f t="shared" si="27"/>
        <v>0</v>
      </c>
    </row>
    <row r="251" spans="1:9" s="19" customFormat="1" ht="25.5" hidden="1">
      <c r="A251" s="6" t="s">
        <v>282</v>
      </c>
      <c r="B251" s="167">
        <v>961</v>
      </c>
      <c r="C251" s="168" t="s">
        <v>377</v>
      </c>
      <c r="D251" s="168" t="s">
        <v>390</v>
      </c>
      <c r="E251" s="168" t="s">
        <v>22</v>
      </c>
      <c r="F251" s="168" t="s">
        <v>425</v>
      </c>
      <c r="G251" s="170">
        <f t="shared" si="27"/>
        <v>0</v>
      </c>
      <c r="H251" s="170">
        <f t="shared" si="27"/>
        <v>0</v>
      </c>
      <c r="I251" s="170">
        <f t="shared" si="27"/>
        <v>0</v>
      </c>
    </row>
    <row r="252" spans="1:9" s="19" customFormat="1" ht="25.5" hidden="1">
      <c r="A252" s="166" t="s">
        <v>452</v>
      </c>
      <c r="B252" s="167">
        <v>961</v>
      </c>
      <c r="C252" s="168" t="s">
        <v>377</v>
      </c>
      <c r="D252" s="168" t="s">
        <v>390</v>
      </c>
      <c r="E252" s="168" t="s">
        <v>22</v>
      </c>
      <c r="F252" s="168" t="s">
        <v>453</v>
      </c>
      <c r="G252" s="170">
        <v>0</v>
      </c>
      <c r="H252" s="170">
        <v>0</v>
      </c>
      <c r="I252" s="170">
        <v>0</v>
      </c>
    </row>
    <row r="253" spans="1:9" s="19" customFormat="1" ht="38.25" hidden="1">
      <c r="A253" s="161" t="s">
        <v>349</v>
      </c>
      <c r="B253" s="162">
        <v>961</v>
      </c>
      <c r="C253" s="163" t="s">
        <v>377</v>
      </c>
      <c r="D253" s="163" t="s">
        <v>390</v>
      </c>
      <c r="E253" s="163" t="s">
        <v>350</v>
      </c>
      <c r="F253" s="163" t="s">
        <v>399</v>
      </c>
      <c r="G253" s="165">
        <f>G254</f>
        <v>0</v>
      </c>
      <c r="H253" s="170"/>
      <c r="I253" s="170"/>
    </row>
    <row r="254" spans="1:9" s="19" customFormat="1" ht="25.5" hidden="1">
      <c r="A254" s="6" t="s">
        <v>282</v>
      </c>
      <c r="B254" s="167">
        <v>961</v>
      </c>
      <c r="C254" s="168" t="s">
        <v>377</v>
      </c>
      <c r="D254" s="168" t="s">
        <v>390</v>
      </c>
      <c r="E254" s="168" t="s">
        <v>350</v>
      </c>
      <c r="F254" s="168" t="s">
        <v>425</v>
      </c>
      <c r="G254" s="170">
        <f>G255</f>
        <v>0</v>
      </c>
      <c r="H254" s="170"/>
      <c r="I254" s="170"/>
    </row>
    <row r="255" spans="1:9" s="19" customFormat="1" ht="25.5" hidden="1">
      <c r="A255" s="166" t="s">
        <v>452</v>
      </c>
      <c r="B255" s="167">
        <v>961</v>
      </c>
      <c r="C255" s="168" t="s">
        <v>377</v>
      </c>
      <c r="D255" s="168" t="s">
        <v>390</v>
      </c>
      <c r="E255" s="168" t="s">
        <v>350</v>
      </c>
      <c r="F255" s="168" t="s">
        <v>453</v>
      </c>
      <c r="G255" s="170">
        <v>0</v>
      </c>
      <c r="H255" s="170"/>
      <c r="I255" s="170"/>
    </row>
    <row r="256" spans="1:9" s="19" customFormat="1" ht="25.5" hidden="1">
      <c r="A256" s="161" t="s">
        <v>351</v>
      </c>
      <c r="B256" s="162">
        <v>961</v>
      </c>
      <c r="C256" s="163" t="s">
        <v>377</v>
      </c>
      <c r="D256" s="163" t="s">
        <v>390</v>
      </c>
      <c r="E256" s="163" t="s">
        <v>352</v>
      </c>
      <c r="F256" s="163" t="s">
        <v>399</v>
      </c>
      <c r="G256" s="165">
        <f>G257</f>
        <v>0</v>
      </c>
      <c r="H256" s="170"/>
      <c r="I256" s="170"/>
    </row>
    <row r="257" spans="1:9" s="19" customFormat="1" ht="25.5" hidden="1">
      <c r="A257" s="6" t="s">
        <v>282</v>
      </c>
      <c r="B257" s="167">
        <v>961</v>
      </c>
      <c r="C257" s="168" t="s">
        <v>377</v>
      </c>
      <c r="D257" s="168" t="s">
        <v>390</v>
      </c>
      <c r="E257" s="168" t="s">
        <v>352</v>
      </c>
      <c r="F257" s="168" t="s">
        <v>425</v>
      </c>
      <c r="G257" s="170">
        <f>G258</f>
        <v>0</v>
      </c>
      <c r="H257" s="170"/>
      <c r="I257" s="170"/>
    </row>
    <row r="258" spans="1:9" s="19" customFormat="1" ht="25.5" hidden="1">
      <c r="A258" s="166" t="s">
        <v>452</v>
      </c>
      <c r="B258" s="167">
        <v>961</v>
      </c>
      <c r="C258" s="168" t="s">
        <v>377</v>
      </c>
      <c r="D258" s="168" t="s">
        <v>390</v>
      </c>
      <c r="E258" s="168" t="s">
        <v>352</v>
      </c>
      <c r="F258" s="168" t="s">
        <v>453</v>
      </c>
      <c r="G258" s="170">
        <v>0</v>
      </c>
      <c r="H258" s="170"/>
      <c r="I258" s="170"/>
    </row>
    <row r="259" spans="1:9" s="19" customFormat="1" ht="13.5" hidden="1">
      <c r="A259" s="13" t="s">
        <v>385</v>
      </c>
      <c r="B259" s="14">
        <v>961</v>
      </c>
      <c r="C259" s="15" t="s">
        <v>377</v>
      </c>
      <c r="D259" s="15">
        <v>12</v>
      </c>
      <c r="E259" s="15" t="s">
        <v>521</v>
      </c>
      <c r="F259" s="15" t="s">
        <v>399</v>
      </c>
      <c r="G259" s="117">
        <f>G260+G268</f>
        <v>0</v>
      </c>
      <c r="H259" s="117">
        <f>H260+H268</f>
        <v>0</v>
      </c>
      <c r="I259" s="117">
        <f>I260+I268</f>
        <v>0</v>
      </c>
    </row>
    <row r="260" spans="1:9" s="20" customFormat="1" ht="38.25" hidden="1">
      <c r="A260" s="175" t="s">
        <v>321</v>
      </c>
      <c r="B260" s="9">
        <v>961</v>
      </c>
      <c r="C260" s="5" t="s">
        <v>377</v>
      </c>
      <c r="D260" s="5">
        <v>12</v>
      </c>
      <c r="E260" s="5" t="s">
        <v>527</v>
      </c>
      <c r="F260" s="5" t="s">
        <v>399</v>
      </c>
      <c r="G260" s="121">
        <f>G261</f>
        <v>0</v>
      </c>
      <c r="H260" s="121">
        <f>H261</f>
        <v>0</v>
      </c>
      <c r="I260" s="121">
        <f>I261</f>
        <v>0</v>
      </c>
    </row>
    <row r="261" spans="1:9" s="21" customFormat="1" ht="40.5" hidden="1">
      <c r="A261" s="84" t="s">
        <v>322</v>
      </c>
      <c r="B261" s="14">
        <v>961</v>
      </c>
      <c r="C261" s="15" t="s">
        <v>377</v>
      </c>
      <c r="D261" s="15">
        <v>12</v>
      </c>
      <c r="E261" s="15" t="s">
        <v>526</v>
      </c>
      <c r="F261" s="15" t="s">
        <v>399</v>
      </c>
      <c r="G261" s="120">
        <f>G262+G265</f>
        <v>0</v>
      </c>
      <c r="H261" s="120">
        <f>H262+H265</f>
        <v>0</v>
      </c>
      <c r="I261" s="120">
        <f>I262+I265</f>
        <v>0</v>
      </c>
    </row>
    <row r="262" spans="1:9" s="19" customFormat="1" ht="25.5" hidden="1">
      <c r="A262" s="47" t="s">
        <v>491</v>
      </c>
      <c r="B262" s="17">
        <v>961</v>
      </c>
      <c r="C262" s="18" t="s">
        <v>377</v>
      </c>
      <c r="D262" s="18">
        <v>12</v>
      </c>
      <c r="E262" s="39" t="s">
        <v>20</v>
      </c>
      <c r="F262" s="18" t="s">
        <v>399</v>
      </c>
      <c r="G262" s="122">
        <f t="shared" ref="G262:I263" si="28">G263</f>
        <v>0</v>
      </c>
      <c r="H262" s="122">
        <f t="shared" si="28"/>
        <v>0</v>
      </c>
      <c r="I262" s="122">
        <f t="shared" si="28"/>
        <v>0</v>
      </c>
    </row>
    <row r="263" spans="1:9" s="21" customFormat="1" ht="13.5" hidden="1">
      <c r="A263" s="50" t="s">
        <v>426</v>
      </c>
      <c r="B263" s="35">
        <v>961</v>
      </c>
      <c r="C263" s="34" t="s">
        <v>377</v>
      </c>
      <c r="D263" s="34">
        <v>12</v>
      </c>
      <c r="E263" s="34" t="s">
        <v>20</v>
      </c>
      <c r="F263" s="35">
        <v>800</v>
      </c>
      <c r="G263" s="119">
        <f t="shared" si="28"/>
        <v>0</v>
      </c>
      <c r="H263" s="119">
        <f t="shared" si="28"/>
        <v>0</v>
      </c>
      <c r="I263" s="119">
        <f t="shared" si="28"/>
        <v>0</v>
      </c>
    </row>
    <row r="264" spans="1:9" s="21" customFormat="1" ht="39" hidden="1">
      <c r="A264" s="50" t="s">
        <v>461</v>
      </c>
      <c r="B264" s="35">
        <v>961</v>
      </c>
      <c r="C264" s="34" t="s">
        <v>377</v>
      </c>
      <c r="D264" s="34">
        <v>12</v>
      </c>
      <c r="E264" s="34" t="s">
        <v>20</v>
      </c>
      <c r="F264" s="35">
        <v>810</v>
      </c>
      <c r="G264" s="119">
        <v>0</v>
      </c>
      <c r="H264" s="115">
        <v>0</v>
      </c>
      <c r="I264" s="115">
        <v>0</v>
      </c>
    </row>
    <row r="265" spans="1:9" s="20" customFormat="1" ht="51" hidden="1">
      <c r="A265" s="95" t="s">
        <v>10</v>
      </c>
      <c r="B265" s="37">
        <v>961</v>
      </c>
      <c r="C265" s="39" t="s">
        <v>377</v>
      </c>
      <c r="D265" s="39">
        <v>12</v>
      </c>
      <c r="E265" s="39" t="s">
        <v>19</v>
      </c>
      <c r="F265" s="39" t="s">
        <v>399</v>
      </c>
      <c r="G265" s="122">
        <f>G266</f>
        <v>0</v>
      </c>
      <c r="H265" s="116"/>
      <c r="I265" s="116"/>
    </row>
    <row r="266" spans="1:9" s="21" customFormat="1" ht="13.5" hidden="1">
      <c r="A266" s="50" t="s">
        <v>426</v>
      </c>
      <c r="B266" s="35">
        <v>961</v>
      </c>
      <c r="C266" s="34" t="s">
        <v>377</v>
      </c>
      <c r="D266" s="34">
        <v>12</v>
      </c>
      <c r="E266" s="34" t="s">
        <v>19</v>
      </c>
      <c r="F266" s="35">
        <v>800</v>
      </c>
      <c r="G266" s="119">
        <f>G267</f>
        <v>0</v>
      </c>
      <c r="H266" s="117"/>
      <c r="I266" s="117"/>
    </row>
    <row r="267" spans="1:9" s="21" customFormat="1" ht="39" hidden="1">
      <c r="A267" s="50" t="s">
        <v>461</v>
      </c>
      <c r="B267" s="35">
        <v>961</v>
      </c>
      <c r="C267" s="34" t="s">
        <v>377</v>
      </c>
      <c r="D267" s="34">
        <v>12</v>
      </c>
      <c r="E267" s="34" t="s">
        <v>19</v>
      </c>
      <c r="F267" s="35">
        <v>810</v>
      </c>
      <c r="G267" s="119">
        <v>0</v>
      </c>
      <c r="H267" s="117"/>
      <c r="I267" s="117"/>
    </row>
    <row r="268" spans="1:9" s="21" customFormat="1" ht="45.75" hidden="1" customHeight="1">
      <c r="A268" s="176" t="s">
        <v>60</v>
      </c>
      <c r="B268" s="43">
        <v>961</v>
      </c>
      <c r="C268" s="48" t="s">
        <v>377</v>
      </c>
      <c r="D268" s="48" t="s">
        <v>56</v>
      </c>
      <c r="E268" s="147" t="s">
        <v>55</v>
      </c>
      <c r="F268" s="41" t="s">
        <v>399</v>
      </c>
      <c r="G268" s="121">
        <f t="shared" ref="G268:I270" si="29">G269</f>
        <v>0</v>
      </c>
      <c r="H268" s="121">
        <f t="shared" si="29"/>
        <v>0</v>
      </c>
      <c r="I268" s="121">
        <f t="shared" si="29"/>
        <v>0</v>
      </c>
    </row>
    <row r="269" spans="1:9" s="21" customFormat="1" ht="45.75" hidden="1" customHeight="1">
      <c r="A269" s="38" t="s">
        <v>58</v>
      </c>
      <c r="B269" s="37">
        <v>961</v>
      </c>
      <c r="C269" s="39" t="s">
        <v>377</v>
      </c>
      <c r="D269" s="39" t="s">
        <v>56</v>
      </c>
      <c r="E269" s="112" t="s">
        <v>57</v>
      </c>
      <c r="F269" s="39" t="s">
        <v>399</v>
      </c>
      <c r="G269" s="122">
        <f t="shared" si="29"/>
        <v>0</v>
      </c>
      <c r="H269" s="122">
        <f t="shared" si="29"/>
        <v>0</v>
      </c>
      <c r="I269" s="122">
        <f t="shared" si="29"/>
        <v>0</v>
      </c>
    </row>
    <row r="270" spans="1:9" s="21" customFormat="1" ht="26.25" hidden="1">
      <c r="A270" s="6" t="s">
        <v>282</v>
      </c>
      <c r="B270" s="35">
        <v>961</v>
      </c>
      <c r="C270" s="34" t="s">
        <v>377</v>
      </c>
      <c r="D270" s="34" t="s">
        <v>56</v>
      </c>
      <c r="E270" s="99" t="s">
        <v>57</v>
      </c>
      <c r="F270" s="34" t="s">
        <v>425</v>
      </c>
      <c r="G270" s="119">
        <f t="shared" si="29"/>
        <v>0</v>
      </c>
      <c r="H270" s="119">
        <f t="shared" si="29"/>
        <v>0</v>
      </c>
      <c r="I270" s="119">
        <f t="shared" si="29"/>
        <v>0</v>
      </c>
    </row>
    <row r="271" spans="1:9" s="21" customFormat="1" ht="26.25" hidden="1">
      <c r="A271" s="6" t="s">
        <v>452</v>
      </c>
      <c r="B271" s="35">
        <v>961</v>
      </c>
      <c r="C271" s="34" t="s">
        <v>377</v>
      </c>
      <c r="D271" s="34" t="s">
        <v>56</v>
      </c>
      <c r="E271" s="99" t="s">
        <v>57</v>
      </c>
      <c r="F271" s="34" t="s">
        <v>453</v>
      </c>
      <c r="G271" s="119">
        <v>0</v>
      </c>
      <c r="H271" s="125">
        <v>0</v>
      </c>
      <c r="I271" s="125">
        <v>0</v>
      </c>
    </row>
    <row r="272" spans="1:9" s="21" customFormat="1" ht="13.5">
      <c r="A272" s="61" t="s">
        <v>489</v>
      </c>
      <c r="B272" s="9">
        <v>961</v>
      </c>
      <c r="C272" s="41" t="s">
        <v>446</v>
      </c>
      <c r="D272" s="5" t="s">
        <v>370</v>
      </c>
      <c r="E272" s="5" t="s">
        <v>521</v>
      </c>
      <c r="F272" s="5" t="s">
        <v>399</v>
      </c>
      <c r="G272" s="121">
        <f>G273+G299+G369+G388</f>
        <v>574238.58699999994</v>
      </c>
      <c r="H272" s="121">
        <f>H273+H299+H369+H388</f>
        <v>69400.585000000006</v>
      </c>
      <c r="I272" s="121">
        <f>I273+I299+I369+I388</f>
        <v>9370.505000000001</v>
      </c>
    </row>
    <row r="273" spans="1:9" s="21" customFormat="1" ht="13.5">
      <c r="A273" s="64" t="s">
        <v>488</v>
      </c>
      <c r="B273" s="14">
        <v>961</v>
      </c>
      <c r="C273" s="48" t="s">
        <v>446</v>
      </c>
      <c r="D273" s="15" t="s">
        <v>369</v>
      </c>
      <c r="E273" s="48" t="s">
        <v>521</v>
      </c>
      <c r="F273" s="15" t="s">
        <v>399</v>
      </c>
      <c r="G273" s="120">
        <f>G274+G285+G292</f>
        <v>281932.70899999997</v>
      </c>
      <c r="H273" s="120">
        <f>H274+H285</f>
        <v>2400</v>
      </c>
      <c r="I273" s="120">
        <f>I274+I285</f>
        <v>2400</v>
      </c>
    </row>
    <row r="274" spans="1:9" s="21" customFormat="1" ht="51.75" customHeight="1">
      <c r="A274" s="42" t="s">
        <v>266</v>
      </c>
      <c r="B274" s="43">
        <v>961</v>
      </c>
      <c r="C274" s="48" t="s">
        <v>446</v>
      </c>
      <c r="D274" s="48" t="s">
        <v>369</v>
      </c>
      <c r="E274" s="41" t="s">
        <v>531</v>
      </c>
      <c r="F274" s="41" t="s">
        <v>399</v>
      </c>
      <c r="G274" s="121">
        <f>G275</f>
        <v>2665.7660000000001</v>
      </c>
      <c r="H274" s="121">
        <f>H275</f>
        <v>2400</v>
      </c>
      <c r="I274" s="121">
        <f>I275</f>
        <v>2400</v>
      </c>
    </row>
    <row r="275" spans="1:9" s="21" customFormat="1" ht="38.25">
      <c r="A275" s="97" t="s">
        <v>529</v>
      </c>
      <c r="B275" s="43">
        <v>961</v>
      </c>
      <c r="C275" s="48" t="s">
        <v>446</v>
      </c>
      <c r="D275" s="48" t="s">
        <v>369</v>
      </c>
      <c r="E275" s="41" t="s">
        <v>530</v>
      </c>
      <c r="F275" s="41" t="s">
        <v>399</v>
      </c>
      <c r="G275" s="121">
        <f>G279+G282+G276</f>
        <v>2665.7660000000001</v>
      </c>
      <c r="H275" s="121">
        <f>H279</f>
        <v>2400</v>
      </c>
      <c r="I275" s="121">
        <f>I279</f>
        <v>2400</v>
      </c>
    </row>
    <row r="276" spans="1:9" s="21" customFormat="1" ht="25.5">
      <c r="A276" s="82" t="s">
        <v>175</v>
      </c>
      <c r="B276" s="37">
        <v>961</v>
      </c>
      <c r="C276" s="39" t="s">
        <v>446</v>
      </c>
      <c r="D276" s="39" t="s">
        <v>369</v>
      </c>
      <c r="E276" s="39" t="s">
        <v>176</v>
      </c>
      <c r="F276" s="39" t="s">
        <v>399</v>
      </c>
      <c r="G276" s="122">
        <f>G277</f>
        <v>265.76600000000002</v>
      </c>
      <c r="H276" s="120"/>
      <c r="I276" s="120"/>
    </row>
    <row r="277" spans="1:9" s="21" customFormat="1" ht="26.25">
      <c r="A277" s="6" t="s">
        <v>282</v>
      </c>
      <c r="B277" s="35">
        <v>961</v>
      </c>
      <c r="C277" s="34" t="s">
        <v>446</v>
      </c>
      <c r="D277" s="34" t="s">
        <v>369</v>
      </c>
      <c r="E277" s="34" t="s">
        <v>176</v>
      </c>
      <c r="F277" s="34" t="s">
        <v>425</v>
      </c>
      <c r="G277" s="119">
        <f>G278</f>
        <v>265.76600000000002</v>
      </c>
      <c r="H277" s="121"/>
      <c r="I277" s="121"/>
    </row>
    <row r="278" spans="1:9" s="21" customFormat="1" ht="26.25">
      <c r="A278" s="6" t="s">
        <v>452</v>
      </c>
      <c r="B278" s="35">
        <v>961</v>
      </c>
      <c r="C278" s="34" t="s">
        <v>446</v>
      </c>
      <c r="D278" s="34" t="s">
        <v>369</v>
      </c>
      <c r="E278" s="34" t="s">
        <v>176</v>
      </c>
      <c r="F278" s="34" t="s">
        <v>453</v>
      </c>
      <c r="G278" s="119">
        <v>265.76600000000002</v>
      </c>
      <c r="H278" s="121"/>
      <c r="I278" s="121"/>
    </row>
    <row r="279" spans="1:9" s="19" customFormat="1" ht="25.5">
      <c r="A279" s="82" t="s">
        <v>59</v>
      </c>
      <c r="B279" s="37">
        <v>961</v>
      </c>
      <c r="C279" s="39" t="s">
        <v>446</v>
      </c>
      <c r="D279" s="39" t="s">
        <v>369</v>
      </c>
      <c r="E279" s="18" t="s">
        <v>528</v>
      </c>
      <c r="F279" s="39" t="s">
        <v>399</v>
      </c>
      <c r="G279" s="122">
        <f t="shared" ref="G279:I280" si="30">G280</f>
        <v>2400</v>
      </c>
      <c r="H279" s="122">
        <f t="shared" si="30"/>
        <v>2400</v>
      </c>
      <c r="I279" s="122">
        <f t="shared" si="30"/>
        <v>2400</v>
      </c>
    </row>
    <row r="280" spans="1:9" ht="25.5">
      <c r="A280" s="6" t="s">
        <v>282</v>
      </c>
      <c r="B280" s="35">
        <v>961</v>
      </c>
      <c r="C280" s="34" t="s">
        <v>446</v>
      </c>
      <c r="D280" s="34" t="s">
        <v>369</v>
      </c>
      <c r="E280" s="8" t="s">
        <v>528</v>
      </c>
      <c r="F280" s="34" t="s">
        <v>425</v>
      </c>
      <c r="G280" s="119">
        <f t="shared" si="30"/>
        <v>2400</v>
      </c>
      <c r="H280" s="119">
        <f t="shared" si="30"/>
        <v>2400</v>
      </c>
      <c r="I280" s="119">
        <f t="shared" si="30"/>
        <v>2400</v>
      </c>
    </row>
    <row r="281" spans="1:9" ht="25.5">
      <c r="A281" s="6" t="s">
        <v>452</v>
      </c>
      <c r="B281" s="35">
        <v>961</v>
      </c>
      <c r="C281" s="34" t="s">
        <v>446</v>
      </c>
      <c r="D281" s="34" t="s">
        <v>369</v>
      </c>
      <c r="E281" s="8" t="s">
        <v>528</v>
      </c>
      <c r="F281" s="34" t="s">
        <v>453</v>
      </c>
      <c r="G281" s="119">
        <v>2400</v>
      </c>
      <c r="H281" s="115">
        <v>2400</v>
      </c>
      <c r="I281" s="115">
        <v>2400</v>
      </c>
    </row>
    <row r="282" spans="1:9" ht="25.5" hidden="1">
      <c r="A282" s="36" t="s">
        <v>283</v>
      </c>
      <c r="B282" s="111">
        <v>961</v>
      </c>
      <c r="C282" s="112" t="s">
        <v>446</v>
      </c>
      <c r="D282" s="112" t="s">
        <v>369</v>
      </c>
      <c r="E282" s="112" t="s">
        <v>284</v>
      </c>
      <c r="F282" s="112" t="s">
        <v>399</v>
      </c>
      <c r="G282" s="122">
        <f>G283</f>
        <v>0</v>
      </c>
      <c r="H282" s="123"/>
      <c r="I282" s="123"/>
    </row>
    <row r="283" spans="1:9" ht="25.5" hidden="1">
      <c r="A283" s="6" t="s">
        <v>282</v>
      </c>
      <c r="B283" s="113">
        <v>961</v>
      </c>
      <c r="C283" s="99" t="s">
        <v>446</v>
      </c>
      <c r="D283" s="99" t="s">
        <v>369</v>
      </c>
      <c r="E283" s="99" t="s">
        <v>284</v>
      </c>
      <c r="F283" s="99" t="s">
        <v>425</v>
      </c>
      <c r="G283" s="119">
        <f>G284</f>
        <v>0</v>
      </c>
      <c r="H283" s="123"/>
      <c r="I283" s="123"/>
    </row>
    <row r="284" spans="1:9" ht="25.5" hidden="1">
      <c r="A284" s="83" t="s">
        <v>452</v>
      </c>
      <c r="B284" s="113">
        <v>961</v>
      </c>
      <c r="C284" s="99" t="s">
        <v>446</v>
      </c>
      <c r="D284" s="99" t="s">
        <v>369</v>
      </c>
      <c r="E284" s="99" t="s">
        <v>284</v>
      </c>
      <c r="F284" s="113">
        <v>240</v>
      </c>
      <c r="G284" s="119">
        <v>0</v>
      </c>
      <c r="H284" s="123"/>
      <c r="I284" s="123"/>
    </row>
    <row r="285" spans="1:9" ht="51.75">
      <c r="A285" s="42" t="s">
        <v>258</v>
      </c>
      <c r="B285" s="44">
        <v>961</v>
      </c>
      <c r="C285" s="48" t="s">
        <v>446</v>
      </c>
      <c r="D285" s="48" t="s">
        <v>369</v>
      </c>
      <c r="E285" s="43" t="s">
        <v>53</v>
      </c>
      <c r="F285" s="41" t="s">
        <v>399</v>
      </c>
      <c r="G285" s="121">
        <f>G286+G289+G296</f>
        <v>279266.94299999997</v>
      </c>
      <c r="H285" s="121">
        <f>H286+H289</f>
        <v>0</v>
      </c>
      <c r="I285" s="121">
        <f>I286+I289</f>
        <v>0</v>
      </c>
    </row>
    <row r="286" spans="1:9" s="19" customFormat="1" ht="38.25">
      <c r="A286" s="36" t="s">
        <v>54</v>
      </c>
      <c r="B286" s="37">
        <v>961</v>
      </c>
      <c r="C286" s="39" t="s">
        <v>446</v>
      </c>
      <c r="D286" s="39" t="s">
        <v>369</v>
      </c>
      <c r="E286" s="39" t="s">
        <v>295</v>
      </c>
      <c r="F286" s="39" t="s">
        <v>399</v>
      </c>
      <c r="G286" s="122">
        <f t="shared" ref="G286:I287" si="31">G287</f>
        <v>56280.553</v>
      </c>
      <c r="H286" s="122">
        <f t="shared" si="31"/>
        <v>0</v>
      </c>
      <c r="I286" s="122">
        <f t="shared" si="31"/>
        <v>0</v>
      </c>
    </row>
    <row r="287" spans="1:9" ht="25.5">
      <c r="A287" s="33" t="s">
        <v>499</v>
      </c>
      <c r="B287" s="35">
        <v>961</v>
      </c>
      <c r="C287" s="34" t="s">
        <v>446</v>
      </c>
      <c r="D287" s="34" t="s">
        <v>369</v>
      </c>
      <c r="E287" s="34" t="s">
        <v>295</v>
      </c>
      <c r="F287" s="34" t="s">
        <v>443</v>
      </c>
      <c r="G287" s="119">
        <f t="shared" si="31"/>
        <v>56280.553</v>
      </c>
      <c r="H287" s="119">
        <f t="shared" si="31"/>
        <v>0</v>
      </c>
      <c r="I287" s="119">
        <f t="shared" si="31"/>
        <v>0</v>
      </c>
    </row>
    <row r="288" spans="1:9">
      <c r="A288" s="33" t="s">
        <v>502</v>
      </c>
      <c r="B288" s="35">
        <v>961</v>
      </c>
      <c r="C288" s="34" t="s">
        <v>446</v>
      </c>
      <c r="D288" s="34" t="s">
        <v>369</v>
      </c>
      <c r="E288" s="34" t="s">
        <v>295</v>
      </c>
      <c r="F288" s="35">
        <v>410</v>
      </c>
      <c r="G288" s="158">
        <v>56280.553</v>
      </c>
      <c r="H288" s="158">
        <v>0</v>
      </c>
      <c r="I288" s="158">
        <v>0</v>
      </c>
    </row>
    <row r="289" spans="1:9" s="19" customFormat="1" ht="39.75" customHeight="1">
      <c r="A289" s="38" t="s">
        <v>255</v>
      </c>
      <c r="B289" s="37">
        <v>961</v>
      </c>
      <c r="C289" s="39" t="s">
        <v>446</v>
      </c>
      <c r="D289" s="39" t="s">
        <v>369</v>
      </c>
      <c r="E289" s="39" t="s">
        <v>259</v>
      </c>
      <c r="F289" s="39" t="s">
        <v>399</v>
      </c>
      <c r="G289" s="159">
        <f t="shared" ref="G289:I290" si="32">G290</f>
        <v>34314.317999999999</v>
      </c>
      <c r="H289" s="159">
        <f t="shared" si="32"/>
        <v>0</v>
      </c>
      <c r="I289" s="159">
        <f t="shared" si="32"/>
        <v>0</v>
      </c>
    </row>
    <row r="290" spans="1:9" ht="25.5">
      <c r="A290" s="33" t="s">
        <v>499</v>
      </c>
      <c r="B290" s="35">
        <v>961</v>
      </c>
      <c r="C290" s="34" t="s">
        <v>446</v>
      </c>
      <c r="D290" s="34" t="s">
        <v>369</v>
      </c>
      <c r="E290" s="34" t="s">
        <v>259</v>
      </c>
      <c r="F290" s="34" t="s">
        <v>443</v>
      </c>
      <c r="G290" s="158">
        <f t="shared" si="32"/>
        <v>34314.317999999999</v>
      </c>
      <c r="H290" s="158">
        <f t="shared" si="32"/>
        <v>0</v>
      </c>
      <c r="I290" s="158">
        <f t="shared" si="32"/>
        <v>0</v>
      </c>
    </row>
    <row r="291" spans="1:9">
      <c r="A291" s="33" t="s">
        <v>502</v>
      </c>
      <c r="B291" s="35">
        <v>961</v>
      </c>
      <c r="C291" s="34" t="s">
        <v>446</v>
      </c>
      <c r="D291" s="34" t="s">
        <v>369</v>
      </c>
      <c r="E291" s="34" t="s">
        <v>259</v>
      </c>
      <c r="F291" s="35">
        <v>410</v>
      </c>
      <c r="G291" s="158">
        <v>34314.317999999999</v>
      </c>
      <c r="H291" s="158">
        <v>0</v>
      </c>
      <c r="I291" s="158">
        <v>0</v>
      </c>
    </row>
    <row r="292" spans="1:9" ht="39" hidden="1">
      <c r="A292" s="155" t="s">
        <v>83</v>
      </c>
      <c r="B292" s="43">
        <v>961</v>
      </c>
      <c r="C292" s="41" t="s">
        <v>446</v>
      </c>
      <c r="D292" s="41" t="s">
        <v>369</v>
      </c>
      <c r="E292" s="147" t="s">
        <v>84</v>
      </c>
      <c r="F292" s="156" t="s">
        <v>399</v>
      </c>
      <c r="G292" s="120">
        <f>G293</f>
        <v>0</v>
      </c>
      <c r="H292" s="123"/>
      <c r="I292" s="123"/>
    </row>
    <row r="293" spans="1:9" hidden="1">
      <c r="A293" s="36" t="s">
        <v>85</v>
      </c>
      <c r="B293" s="111">
        <v>961</v>
      </c>
      <c r="C293" s="112" t="s">
        <v>446</v>
      </c>
      <c r="D293" s="112" t="s">
        <v>369</v>
      </c>
      <c r="E293" s="112" t="s">
        <v>86</v>
      </c>
      <c r="F293" s="112" t="s">
        <v>399</v>
      </c>
      <c r="G293" s="122">
        <f>G294</f>
        <v>0</v>
      </c>
      <c r="H293" s="123"/>
      <c r="I293" s="123"/>
    </row>
    <row r="294" spans="1:9" ht="25.5" hidden="1">
      <c r="A294" s="6" t="s">
        <v>282</v>
      </c>
      <c r="B294" s="113">
        <v>961</v>
      </c>
      <c r="C294" s="99" t="s">
        <v>446</v>
      </c>
      <c r="D294" s="99" t="s">
        <v>369</v>
      </c>
      <c r="E294" s="99" t="s">
        <v>86</v>
      </c>
      <c r="F294" s="99" t="s">
        <v>425</v>
      </c>
      <c r="G294" s="119">
        <f>G295</f>
        <v>0</v>
      </c>
      <c r="H294" s="123"/>
      <c r="I294" s="123"/>
    </row>
    <row r="295" spans="1:9" ht="25.5" hidden="1">
      <c r="A295" s="83" t="s">
        <v>452</v>
      </c>
      <c r="B295" s="113">
        <v>961</v>
      </c>
      <c r="C295" s="99" t="s">
        <v>446</v>
      </c>
      <c r="D295" s="99" t="s">
        <v>369</v>
      </c>
      <c r="E295" s="99" t="s">
        <v>86</v>
      </c>
      <c r="F295" s="113">
        <v>240</v>
      </c>
      <c r="G295" s="119"/>
      <c r="H295" s="123"/>
      <c r="I295" s="123"/>
    </row>
    <row r="296" spans="1:9" ht="63.75">
      <c r="A296" s="36" t="s">
        <v>353</v>
      </c>
      <c r="B296" s="37">
        <v>961</v>
      </c>
      <c r="C296" s="39" t="s">
        <v>446</v>
      </c>
      <c r="D296" s="39" t="s">
        <v>369</v>
      </c>
      <c r="E296" s="39" t="s">
        <v>354</v>
      </c>
      <c r="F296" s="39" t="s">
        <v>399</v>
      </c>
      <c r="G296" s="122">
        <f>G297</f>
        <v>188672.07199999999</v>
      </c>
      <c r="H296" s="123"/>
      <c r="I296" s="123"/>
    </row>
    <row r="297" spans="1:9" ht="25.5">
      <c r="A297" s="33" t="s">
        <v>499</v>
      </c>
      <c r="B297" s="35">
        <v>961</v>
      </c>
      <c r="C297" s="34" t="s">
        <v>446</v>
      </c>
      <c r="D297" s="34" t="s">
        <v>369</v>
      </c>
      <c r="E297" s="34" t="s">
        <v>354</v>
      </c>
      <c r="F297" s="34" t="s">
        <v>443</v>
      </c>
      <c r="G297" s="119">
        <f>G298</f>
        <v>188672.07199999999</v>
      </c>
      <c r="H297" s="123"/>
      <c r="I297" s="123"/>
    </row>
    <row r="298" spans="1:9">
      <c r="A298" s="33" t="s">
        <v>502</v>
      </c>
      <c r="B298" s="35">
        <v>961</v>
      </c>
      <c r="C298" s="34" t="s">
        <v>446</v>
      </c>
      <c r="D298" s="34" t="s">
        <v>369</v>
      </c>
      <c r="E298" s="34" t="s">
        <v>354</v>
      </c>
      <c r="F298" s="35">
        <v>410</v>
      </c>
      <c r="G298" s="119">
        <v>188672.07199999999</v>
      </c>
      <c r="H298" s="123"/>
      <c r="I298" s="123"/>
    </row>
    <row r="299" spans="1:9" s="21" customFormat="1" ht="13.5">
      <c r="A299" s="13" t="s">
        <v>498</v>
      </c>
      <c r="B299" s="14">
        <v>961</v>
      </c>
      <c r="C299" s="48" t="s">
        <v>446</v>
      </c>
      <c r="D299" s="15" t="s">
        <v>383</v>
      </c>
      <c r="E299" s="48" t="s">
        <v>521</v>
      </c>
      <c r="F299" s="15" t="s">
        <v>399</v>
      </c>
      <c r="G299" s="120">
        <f>G300+G362</f>
        <v>283448.77299999999</v>
      </c>
      <c r="H299" s="120">
        <f>H300+H362</f>
        <v>60053.58</v>
      </c>
      <c r="I299" s="120">
        <f>I300+I362</f>
        <v>23.5</v>
      </c>
    </row>
    <row r="300" spans="1:9" s="21" customFormat="1" ht="51" customHeight="1">
      <c r="A300" s="42" t="s">
        <v>266</v>
      </c>
      <c r="B300" s="43">
        <v>961</v>
      </c>
      <c r="C300" s="41" t="s">
        <v>446</v>
      </c>
      <c r="D300" s="41" t="s">
        <v>383</v>
      </c>
      <c r="E300" s="41" t="s">
        <v>531</v>
      </c>
      <c r="F300" s="5" t="s">
        <v>399</v>
      </c>
      <c r="G300" s="121">
        <f>G301</f>
        <v>281065.82</v>
      </c>
      <c r="H300" s="121">
        <f>H301</f>
        <v>60053.58</v>
      </c>
      <c r="I300" s="121">
        <f>I301</f>
        <v>23.5</v>
      </c>
    </row>
    <row r="301" spans="1:9" s="21" customFormat="1" ht="44.25" customHeight="1">
      <c r="A301" s="74" t="s">
        <v>269</v>
      </c>
      <c r="B301" s="44">
        <v>961</v>
      </c>
      <c r="C301" s="48" t="s">
        <v>446</v>
      </c>
      <c r="D301" s="48" t="s">
        <v>383</v>
      </c>
      <c r="E301" s="48" t="s">
        <v>1</v>
      </c>
      <c r="F301" s="15" t="s">
        <v>399</v>
      </c>
      <c r="G301" s="120">
        <f>G302+G305+G308+G313+G324+G318+G321+G327+G332+G338+G341+G344+G347+G350+G356+G335+G353+G359</f>
        <v>281065.82</v>
      </c>
      <c r="H301" s="120">
        <f>H302+H305+H308+H313+H324+H318+H321+H327+H332+H338+H344+H347+H350+H356</f>
        <v>60053.58</v>
      </c>
      <c r="I301" s="120">
        <f>I302+I305+I308+I313+I324+I318+I321+I327+I332+I338+I344+I347+I350+I356</f>
        <v>23.5</v>
      </c>
    </row>
    <row r="302" spans="1:9" s="21" customFormat="1" ht="45.75" hidden="1" customHeight="1">
      <c r="A302" s="38" t="s">
        <v>302</v>
      </c>
      <c r="B302" s="37">
        <v>961</v>
      </c>
      <c r="C302" s="39" t="s">
        <v>446</v>
      </c>
      <c r="D302" s="39" t="s">
        <v>383</v>
      </c>
      <c r="E302" s="39" t="s">
        <v>303</v>
      </c>
      <c r="F302" s="39" t="s">
        <v>399</v>
      </c>
      <c r="G302" s="122">
        <f>G303</f>
        <v>0</v>
      </c>
      <c r="H302" s="120"/>
      <c r="I302" s="120"/>
    </row>
    <row r="303" spans="1:9" s="21" customFormat="1" ht="45.75" hidden="1" customHeight="1">
      <c r="A303" s="33" t="s">
        <v>499</v>
      </c>
      <c r="B303" s="35">
        <v>961</v>
      </c>
      <c r="C303" s="34" t="s">
        <v>446</v>
      </c>
      <c r="D303" s="34" t="s">
        <v>383</v>
      </c>
      <c r="E303" s="34" t="s">
        <v>303</v>
      </c>
      <c r="F303" s="34" t="s">
        <v>443</v>
      </c>
      <c r="G303" s="119">
        <f>G304</f>
        <v>0</v>
      </c>
      <c r="H303" s="120"/>
      <c r="I303" s="120"/>
    </row>
    <row r="304" spans="1:9" s="21" customFormat="1" ht="45.75" hidden="1" customHeight="1">
      <c r="A304" s="33" t="s">
        <v>502</v>
      </c>
      <c r="B304" s="35">
        <v>961</v>
      </c>
      <c r="C304" s="34" t="s">
        <v>446</v>
      </c>
      <c r="D304" s="34" t="s">
        <v>383</v>
      </c>
      <c r="E304" s="34" t="s">
        <v>303</v>
      </c>
      <c r="F304" s="35">
        <v>410</v>
      </c>
      <c r="G304" s="119">
        <v>0</v>
      </c>
      <c r="H304" s="120"/>
      <c r="I304" s="120"/>
    </row>
    <row r="305" spans="1:9" s="21" customFormat="1" ht="26.25">
      <c r="A305" s="16" t="s">
        <v>8</v>
      </c>
      <c r="B305" s="37">
        <v>961</v>
      </c>
      <c r="C305" s="39" t="s">
        <v>446</v>
      </c>
      <c r="D305" s="18" t="s">
        <v>383</v>
      </c>
      <c r="E305" s="18" t="s">
        <v>2</v>
      </c>
      <c r="F305" s="18" t="s">
        <v>399</v>
      </c>
      <c r="G305" s="122">
        <f t="shared" ref="G305:I306" si="33">G306</f>
        <v>8550.9699999999993</v>
      </c>
      <c r="H305" s="122">
        <f t="shared" si="33"/>
        <v>3000</v>
      </c>
      <c r="I305" s="122">
        <f t="shared" si="33"/>
        <v>0</v>
      </c>
    </row>
    <row r="306" spans="1:9" s="21" customFormat="1" ht="26.25">
      <c r="A306" s="6" t="s">
        <v>282</v>
      </c>
      <c r="B306" s="7">
        <v>961</v>
      </c>
      <c r="C306" s="34" t="s">
        <v>446</v>
      </c>
      <c r="D306" s="8" t="s">
        <v>383</v>
      </c>
      <c r="E306" s="8" t="s">
        <v>2</v>
      </c>
      <c r="F306" s="34" t="s">
        <v>425</v>
      </c>
      <c r="G306" s="119">
        <f t="shared" si="33"/>
        <v>8550.9699999999993</v>
      </c>
      <c r="H306" s="119">
        <f t="shared" si="33"/>
        <v>3000</v>
      </c>
      <c r="I306" s="119">
        <f t="shared" si="33"/>
        <v>0</v>
      </c>
    </row>
    <row r="307" spans="1:9" s="21" customFormat="1" ht="26.25">
      <c r="A307" s="6" t="s">
        <v>452</v>
      </c>
      <c r="B307" s="7">
        <v>961</v>
      </c>
      <c r="C307" s="34" t="s">
        <v>446</v>
      </c>
      <c r="D307" s="34" t="s">
        <v>383</v>
      </c>
      <c r="E307" s="8" t="s">
        <v>2</v>
      </c>
      <c r="F307" s="35">
        <v>240</v>
      </c>
      <c r="G307" s="119">
        <v>8550.9699999999993</v>
      </c>
      <c r="H307" s="115">
        <v>3000</v>
      </c>
      <c r="I307" s="115">
        <v>0</v>
      </c>
    </row>
    <row r="308" spans="1:9" s="21" customFormat="1" ht="27.75" customHeight="1">
      <c r="A308" s="107" t="s">
        <v>267</v>
      </c>
      <c r="B308" s="37">
        <v>961</v>
      </c>
      <c r="C308" s="39" t="s">
        <v>446</v>
      </c>
      <c r="D308" s="39" t="s">
        <v>383</v>
      </c>
      <c r="E308" s="39" t="s">
        <v>39</v>
      </c>
      <c r="F308" s="18" t="s">
        <v>399</v>
      </c>
      <c r="G308" s="122">
        <f>G309+G311</f>
        <v>1314.44</v>
      </c>
      <c r="H308" s="122">
        <f>H309+H311</f>
        <v>457</v>
      </c>
      <c r="I308" s="122">
        <f>I309+I311</f>
        <v>0</v>
      </c>
    </row>
    <row r="309" spans="1:9" s="21" customFormat="1" ht="26.25" hidden="1">
      <c r="A309" s="6" t="s">
        <v>282</v>
      </c>
      <c r="B309" s="35">
        <v>961</v>
      </c>
      <c r="C309" s="34" t="s">
        <v>446</v>
      </c>
      <c r="D309" s="34" t="s">
        <v>383</v>
      </c>
      <c r="E309" s="34" t="s">
        <v>39</v>
      </c>
      <c r="F309" s="34" t="s">
        <v>425</v>
      </c>
      <c r="G309" s="119">
        <f>G310</f>
        <v>0</v>
      </c>
      <c r="H309" s="119">
        <f>H310</f>
        <v>0</v>
      </c>
      <c r="I309" s="119">
        <f>I310</f>
        <v>0</v>
      </c>
    </row>
    <row r="310" spans="1:9" s="21" customFormat="1" ht="26.25" hidden="1">
      <c r="A310" s="33" t="s">
        <v>452</v>
      </c>
      <c r="B310" s="35">
        <v>961</v>
      </c>
      <c r="C310" s="34" t="s">
        <v>446</v>
      </c>
      <c r="D310" s="34" t="s">
        <v>383</v>
      </c>
      <c r="E310" s="34" t="s">
        <v>39</v>
      </c>
      <c r="F310" s="35">
        <v>240</v>
      </c>
      <c r="G310" s="119">
        <v>0</v>
      </c>
      <c r="H310" s="115">
        <v>0</v>
      </c>
      <c r="I310" s="115">
        <v>0</v>
      </c>
    </row>
    <row r="311" spans="1:9" s="21" customFormat="1" ht="26.25">
      <c r="A311" s="33" t="s">
        <v>499</v>
      </c>
      <c r="B311" s="35">
        <v>961</v>
      </c>
      <c r="C311" s="34" t="s">
        <v>446</v>
      </c>
      <c r="D311" s="34" t="s">
        <v>383</v>
      </c>
      <c r="E311" s="34" t="s">
        <v>39</v>
      </c>
      <c r="F311" s="34" t="s">
        <v>443</v>
      </c>
      <c r="G311" s="119">
        <f>G312</f>
        <v>1314.44</v>
      </c>
      <c r="H311" s="119">
        <f>H312</f>
        <v>457</v>
      </c>
      <c r="I311" s="119">
        <f>I312</f>
        <v>0</v>
      </c>
    </row>
    <row r="312" spans="1:9" s="21" customFormat="1" ht="13.5">
      <c r="A312" s="33" t="s">
        <v>502</v>
      </c>
      <c r="B312" s="35">
        <v>961</v>
      </c>
      <c r="C312" s="34" t="s">
        <v>446</v>
      </c>
      <c r="D312" s="34" t="s">
        <v>383</v>
      </c>
      <c r="E312" s="34" t="s">
        <v>39</v>
      </c>
      <c r="F312" s="35">
        <v>410</v>
      </c>
      <c r="G312" s="119">
        <v>1314.44</v>
      </c>
      <c r="H312" s="115">
        <v>457</v>
      </c>
      <c r="I312" s="115">
        <v>0</v>
      </c>
    </row>
    <row r="313" spans="1:9" s="21" customFormat="1" ht="39">
      <c r="A313" s="38" t="s">
        <v>68</v>
      </c>
      <c r="B313" s="37">
        <v>961</v>
      </c>
      <c r="C313" s="39" t="s">
        <v>446</v>
      </c>
      <c r="D313" s="39" t="s">
        <v>383</v>
      </c>
      <c r="E313" s="39" t="s">
        <v>61</v>
      </c>
      <c r="F313" s="39" t="s">
        <v>399</v>
      </c>
      <c r="G313" s="122">
        <f>G316+G314</f>
        <v>9697.8889999999992</v>
      </c>
      <c r="H313" s="122">
        <f>H316+H314</f>
        <v>56573.08</v>
      </c>
      <c r="I313" s="122">
        <f>I316+I314</f>
        <v>0</v>
      </c>
    </row>
    <row r="314" spans="1:9" s="21" customFormat="1" ht="26.25" hidden="1">
      <c r="A314" s="6" t="s">
        <v>282</v>
      </c>
      <c r="B314" s="35">
        <v>961</v>
      </c>
      <c r="C314" s="34" t="s">
        <v>446</v>
      </c>
      <c r="D314" s="34" t="s">
        <v>383</v>
      </c>
      <c r="E314" s="34" t="s">
        <v>61</v>
      </c>
      <c r="F314" s="34" t="s">
        <v>425</v>
      </c>
      <c r="G314" s="122">
        <f>G315</f>
        <v>0</v>
      </c>
      <c r="H314" s="115"/>
      <c r="I314" s="115"/>
    </row>
    <row r="315" spans="1:9" s="21" customFormat="1" ht="26.25" hidden="1">
      <c r="A315" s="33" t="s">
        <v>452</v>
      </c>
      <c r="B315" s="35">
        <v>961</v>
      </c>
      <c r="C315" s="34" t="s">
        <v>446</v>
      </c>
      <c r="D315" s="34" t="s">
        <v>383</v>
      </c>
      <c r="E315" s="34" t="s">
        <v>61</v>
      </c>
      <c r="F315" s="34" t="s">
        <v>453</v>
      </c>
      <c r="G315" s="122">
        <v>0</v>
      </c>
      <c r="H315" s="115"/>
      <c r="I315" s="115"/>
    </row>
    <row r="316" spans="1:9" s="21" customFormat="1" ht="26.25">
      <c r="A316" s="33" t="s">
        <v>499</v>
      </c>
      <c r="B316" s="35">
        <v>961</v>
      </c>
      <c r="C316" s="34" t="s">
        <v>446</v>
      </c>
      <c r="D316" s="34" t="s">
        <v>383</v>
      </c>
      <c r="E316" s="34" t="s">
        <v>61</v>
      </c>
      <c r="F316" s="34" t="s">
        <v>443</v>
      </c>
      <c r="G316" s="119">
        <f>G317</f>
        <v>9697.8889999999992</v>
      </c>
      <c r="H316" s="119">
        <f>H317</f>
        <v>56573.08</v>
      </c>
      <c r="I316" s="119">
        <f>I317</f>
        <v>0</v>
      </c>
    </row>
    <row r="317" spans="1:9" s="21" customFormat="1" ht="13.5">
      <c r="A317" s="33" t="s">
        <v>502</v>
      </c>
      <c r="B317" s="35">
        <v>961</v>
      </c>
      <c r="C317" s="34" t="s">
        <v>446</v>
      </c>
      <c r="D317" s="34" t="s">
        <v>383</v>
      </c>
      <c r="E317" s="34" t="s">
        <v>61</v>
      </c>
      <c r="F317" s="35">
        <v>410</v>
      </c>
      <c r="G317" s="119">
        <v>9697.8889999999992</v>
      </c>
      <c r="H317" s="115">
        <v>56573.08</v>
      </c>
      <c r="I317" s="115">
        <v>0</v>
      </c>
    </row>
    <row r="318" spans="1:9" s="21" customFormat="1" ht="38.25" customHeight="1">
      <c r="A318" s="36" t="s">
        <v>227</v>
      </c>
      <c r="B318" s="37">
        <v>961</v>
      </c>
      <c r="C318" s="39" t="s">
        <v>446</v>
      </c>
      <c r="D318" s="39" t="s">
        <v>383</v>
      </c>
      <c r="E318" s="39" t="s">
        <v>228</v>
      </c>
      <c r="F318" s="39" t="s">
        <v>399</v>
      </c>
      <c r="G318" s="122">
        <f t="shared" ref="G318:I319" si="34">G319</f>
        <v>1523.5</v>
      </c>
      <c r="H318" s="122">
        <f t="shared" si="34"/>
        <v>23.5</v>
      </c>
      <c r="I318" s="122">
        <f t="shared" si="34"/>
        <v>23.5</v>
      </c>
    </row>
    <row r="319" spans="1:9" s="21" customFormat="1" ht="26.25">
      <c r="A319" s="6" t="s">
        <v>282</v>
      </c>
      <c r="B319" s="35">
        <v>961</v>
      </c>
      <c r="C319" s="34" t="s">
        <v>446</v>
      </c>
      <c r="D319" s="34" t="s">
        <v>383</v>
      </c>
      <c r="E319" s="34" t="s">
        <v>228</v>
      </c>
      <c r="F319" s="34" t="s">
        <v>425</v>
      </c>
      <c r="G319" s="122">
        <f t="shared" si="34"/>
        <v>1523.5</v>
      </c>
      <c r="H319" s="119">
        <f t="shared" si="34"/>
        <v>23.5</v>
      </c>
      <c r="I319" s="119">
        <f t="shared" si="34"/>
        <v>23.5</v>
      </c>
    </row>
    <row r="320" spans="1:9" s="21" customFormat="1" ht="26.25">
      <c r="A320" s="33" t="s">
        <v>452</v>
      </c>
      <c r="B320" s="35">
        <v>961</v>
      </c>
      <c r="C320" s="34" t="s">
        <v>446</v>
      </c>
      <c r="D320" s="34" t="s">
        <v>383</v>
      </c>
      <c r="E320" s="34" t="s">
        <v>228</v>
      </c>
      <c r="F320" s="35">
        <v>240</v>
      </c>
      <c r="G320" s="119">
        <v>1523.5</v>
      </c>
      <c r="H320" s="125">
        <v>23.5</v>
      </c>
      <c r="I320" s="123">
        <v>23.5</v>
      </c>
    </row>
    <row r="321" spans="1:9" s="21" customFormat="1" ht="26.25">
      <c r="A321" s="38" t="s">
        <v>300</v>
      </c>
      <c r="B321" s="37">
        <v>961</v>
      </c>
      <c r="C321" s="39" t="s">
        <v>446</v>
      </c>
      <c r="D321" s="39" t="s">
        <v>383</v>
      </c>
      <c r="E321" s="39" t="s">
        <v>337</v>
      </c>
      <c r="F321" s="39" t="s">
        <v>399</v>
      </c>
      <c r="G321" s="122">
        <f>G322</f>
        <v>3022.7979999999998</v>
      </c>
      <c r="H321" s="123"/>
      <c r="I321" s="123"/>
    </row>
    <row r="322" spans="1:9" s="21" customFormat="1" ht="26.25">
      <c r="A322" s="6" t="s">
        <v>282</v>
      </c>
      <c r="B322" s="35">
        <v>961</v>
      </c>
      <c r="C322" s="34" t="s">
        <v>446</v>
      </c>
      <c r="D322" s="34" t="s">
        <v>383</v>
      </c>
      <c r="E322" s="34" t="s">
        <v>337</v>
      </c>
      <c r="F322" s="34" t="s">
        <v>425</v>
      </c>
      <c r="G322" s="119">
        <f>G323</f>
        <v>3022.7979999999998</v>
      </c>
      <c r="H322" s="123"/>
      <c r="I322" s="123"/>
    </row>
    <row r="323" spans="1:9" s="21" customFormat="1" ht="26.25">
      <c r="A323" s="33" t="s">
        <v>452</v>
      </c>
      <c r="B323" s="35">
        <v>961</v>
      </c>
      <c r="C323" s="34" t="s">
        <v>446</v>
      </c>
      <c r="D323" s="34" t="s">
        <v>383</v>
      </c>
      <c r="E323" s="34" t="s">
        <v>337</v>
      </c>
      <c r="F323" s="35">
        <v>240</v>
      </c>
      <c r="G323" s="119">
        <v>3022.7979999999998</v>
      </c>
      <c r="H323" s="125"/>
      <c r="I323" s="123"/>
    </row>
    <row r="324" spans="1:9" s="21" customFormat="1" ht="64.5" hidden="1">
      <c r="A324" s="161" t="s">
        <v>152</v>
      </c>
      <c r="B324" s="37">
        <v>961</v>
      </c>
      <c r="C324" s="39" t="s">
        <v>446</v>
      </c>
      <c r="D324" s="39" t="s">
        <v>383</v>
      </c>
      <c r="E324" s="39" t="s">
        <v>151</v>
      </c>
      <c r="F324" s="39" t="s">
        <v>399</v>
      </c>
      <c r="G324" s="122">
        <f>G325</f>
        <v>0</v>
      </c>
      <c r="H324" s="190"/>
      <c r="I324" s="127"/>
    </row>
    <row r="325" spans="1:9" s="21" customFormat="1" ht="26.25" hidden="1">
      <c r="A325" s="33" t="s">
        <v>499</v>
      </c>
      <c r="B325" s="35">
        <v>961</v>
      </c>
      <c r="C325" s="34" t="s">
        <v>446</v>
      </c>
      <c r="D325" s="34" t="s">
        <v>383</v>
      </c>
      <c r="E325" s="34" t="s">
        <v>151</v>
      </c>
      <c r="F325" s="34" t="s">
        <v>443</v>
      </c>
      <c r="G325" s="119">
        <f>G326</f>
        <v>0</v>
      </c>
      <c r="H325" s="125"/>
      <c r="I325" s="123"/>
    </row>
    <row r="326" spans="1:9" s="21" customFormat="1" ht="13.5" hidden="1">
      <c r="A326" s="33" t="s">
        <v>502</v>
      </c>
      <c r="B326" s="35">
        <v>961</v>
      </c>
      <c r="C326" s="34" t="s">
        <v>446</v>
      </c>
      <c r="D326" s="34" t="s">
        <v>383</v>
      </c>
      <c r="E326" s="34" t="s">
        <v>151</v>
      </c>
      <c r="F326" s="35">
        <v>410</v>
      </c>
      <c r="G326" s="119">
        <v>0</v>
      </c>
      <c r="H326" s="125"/>
      <c r="I326" s="123"/>
    </row>
    <row r="327" spans="1:9" s="21" customFormat="1" ht="51.75" hidden="1">
      <c r="A327" s="38" t="s">
        <v>288</v>
      </c>
      <c r="B327" s="37">
        <v>961</v>
      </c>
      <c r="C327" s="39" t="s">
        <v>446</v>
      </c>
      <c r="D327" s="39" t="s">
        <v>383</v>
      </c>
      <c r="E327" s="39" t="s">
        <v>338</v>
      </c>
      <c r="F327" s="39" t="s">
        <v>399</v>
      </c>
      <c r="G327" s="122">
        <f>G330+G328</f>
        <v>0</v>
      </c>
      <c r="H327" s="122">
        <f>H330</f>
        <v>0</v>
      </c>
      <c r="I327" s="122">
        <f>I330</f>
        <v>0</v>
      </c>
    </row>
    <row r="328" spans="1:9" s="21" customFormat="1" ht="26.25" hidden="1">
      <c r="A328" s="6" t="s">
        <v>282</v>
      </c>
      <c r="B328" s="35">
        <v>961</v>
      </c>
      <c r="C328" s="34" t="s">
        <v>446</v>
      </c>
      <c r="D328" s="34" t="s">
        <v>383</v>
      </c>
      <c r="E328" s="34" t="s">
        <v>338</v>
      </c>
      <c r="F328" s="34" t="s">
        <v>425</v>
      </c>
      <c r="G328" s="119">
        <f>G329</f>
        <v>0</v>
      </c>
      <c r="H328" s="119"/>
      <c r="I328" s="119"/>
    </row>
    <row r="329" spans="1:9" s="21" customFormat="1" ht="26.25" hidden="1">
      <c r="A329" s="33" t="s">
        <v>452</v>
      </c>
      <c r="B329" s="35">
        <v>961</v>
      </c>
      <c r="C329" s="34" t="s">
        <v>446</v>
      </c>
      <c r="D329" s="34" t="s">
        <v>383</v>
      </c>
      <c r="E329" s="34" t="s">
        <v>338</v>
      </c>
      <c r="F329" s="34" t="s">
        <v>453</v>
      </c>
      <c r="G329" s="119">
        <v>0</v>
      </c>
      <c r="H329" s="119"/>
      <c r="I329" s="119"/>
    </row>
    <row r="330" spans="1:9" s="21" customFormat="1" ht="26.25" hidden="1">
      <c r="A330" s="33" t="s">
        <v>499</v>
      </c>
      <c r="B330" s="35">
        <v>961</v>
      </c>
      <c r="C330" s="34" t="s">
        <v>446</v>
      </c>
      <c r="D330" s="34" t="s">
        <v>383</v>
      </c>
      <c r="E330" s="34" t="s">
        <v>338</v>
      </c>
      <c r="F330" s="34" t="s">
        <v>443</v>
      </c>
      <c r="G330" s="119">
        <f>G331</f>
        <v>0</v>
      </c>
      <c r="H330" s="119">
        <f>H331</f>
        <v>0</v>
      </c>
      <c r="I330" s="119">
        <f>I331</f>
        <v>0</v>
      </c>
    </row>
    <row r="331" spans="1:9" s="21" customFormat="1" ht="13.5" hidden="1">
      <c r="A331" s="33" t="s">
        <v>502</v>
      </c>
      <c r="B331" s="35">
        <v>961</v>
      </c>
      <c r="C331" s="34" t="s">
        <v>446</v>
      </c>
      <c r="D331" s="34" t="s">
        <v>383</v>
      </c>
      <c r="E331" s="34" t="s">
        <v>338</v>
      </c>
      <c r="F331" s="35">
        <v>410</v>
      </c>
      <c r="G331" s="119">
        <v>0</v>
      </c>
      <c r="H331" s="125">
        <v>0</v>
      </c>
      <c r="I331" s="123">
        <v>0</v>
      </c>
    </row>
    <row r="332" spans="1:9" s="21" customFormat="1" ht="51.75" hidden="1">
      <c r="A332" s="38" t="s">
        <v>289</v>
      </c>
      <c r="B332" s="37">
        <v>961</v>
      </c>
      <c r="C332" s="39" t="s">
        <v>446</v>
      </c>
      <c r="D332" s="39" t="s">
        <v>383</v>
      </c>
      <c r="E332" s="39" t="s">
        <v>339</v>
      </c>
      <c r="F332" s="39" t="s">
        <v>399</v>
      </c>
      <c r="G332" s="122">
        <f>G333</f>
        <v>0</v>
      </c>
      <c r="H332" s="125"/>
      <c r="I332" s="123"/>
    </row>
    <row r="333" spans="1:9" s="21" customFormat="1" ht="26.25" hidden="1">
      <c r="A333" s="33" t="s">
        <v>499</v>
      </c>
      <c r="B333" s="35">
        <v>961</v>
      </c>
      <c r="C333" s="34" t="s">
        <v>446</v>
      </c>
      <c r="D333" s="34" t="s">
        <v>383</v>
      </c>
      <c r="E333" s="34" t="s">
        <v>339</v>
      </c>
      <c r="F333" s="34" t="s">
        <v>443</v>
      </c>
      <c r="G333" s="119">
        <f>G334</f>
        <v>0</v>
      </c>
      <c r="H333" s="125"/>
      <c r="I333" s="123"/>
    </row>
    <row r="334" spans="1:9" s="21" customFormat="1" ht="13.5" hidden="1">
      <c r="A334" s="33" t="s">
        <v>502</v>
      </c>
      <c r="B334" s="35">
        <v>961</v>
      </c>
      <c r="C334" s="34" t="s">
        <v>446</v>
      </c>
      <c r="D334" s="34" t="s">
        <v>383</v>
      </c>
      <c r="E334" s="34" t="s">
        <v>339</v>
      </c>
      <c r="F334" s="35">
        <v>410</v>
      </c>
      <c r="G334" s="119">
        <v>0</v>
      </c>
      <c r="H334" s="125"/>
      <c r="I334" s="123"/>
    </row>
    <row r="335" spans="1:9" s="21" customFormat="1" ht="39">
      <c r="A335" s="161" t="s">
        <v>177</v>
      </c>
      <c r="B335" s="37">
        <v>961</v>
      </c>
      <c r="C335" s="39" t="s">
        <v>446</v>
      </c>
      <c r="D335" s="39" t="s">
        <v>383</v>
      </c>
      <c r="E335" s="39" t="s">
        <v>178</v>
      </c>
      <c r="F335" s="163" t="s">
        <v>399</v>
      </c>
      <c r="G335" s="122">
        <f>G336</f>
        <v>600</v>
      </c>
      <c r="H335" s="190"/>
      <c r="I335" s="127"/>
    </row>
    <row r="336" spans="1:9" s="21" customFormat="1" ht="26.25">
      <c r="A336" s="166" t="s">
        <v>499</v>
      </c>
      <c r="B336" s="35">
        <v>961</v>
      </c>
      <c r="C336" s="34" t="s">
        <v>446</v>
      </c>
      <c r="D336" s="34" t="s">
        <v>383</v>
      </c>
      <c r="E336" s="34" t="s">
        <v>178</v>
      </c>
      <c r="F336" s="35">
        <v>400</v>
      </c>
      <c r="G336" s="119">
        <f>G337</f>
        <v>600</v>
      </c>
      <c r="H336" s="125"/>
      <c r="I336" s="123"/>
    </row>
    <row r="337" spans="1:9" s="21" customFormat="1" ht="13.5">
      <c r="A337" s="166" t="s">
        <v>502</v>
      </c>
      <c r="B337" s="35">
        <v>961</v>
      </c>
      <c r="C337" s="34" t="s">
        <v>446</v>
      </c>
      <c r="D337" s="34" t="s">
        <v>383</v>
      </c>
      <c r="E337" s="34" t="s">
        <v>178</v>
      </c>
      <c r="F337" s="35">
        <v>410</v>
      </c>
      <c r="G337" s="119">
        <v>600</v>
      </c>
      <c r="H337" s="125"/>
      <c r="I337" s="123"/>
    </row>
    <row r="338" spans="1:9" s="21" customFormat="1" ht="39">
      <c r="A338" s="161" t="s">
        <v>211</v>
      </c>
      <c r="B338" s="162">
        <v>961</v>
      </c>
      <c r="C338" s="163" t="s">
        <v>446</v>
      </c>
      <c r="D338" s="163" t="s">
        <v>383</v>
      </c>
      <c r="E338" s="163" t="s">
        <v>138</v>
      </c>
      <c r="F338" s="163" t="s">
        <v>399</v>
      </c>
      <c r="G338" s="165">
        <f>G339</f>
        <v>447.7</v>
      </c>
      <c r="H338" s="125"/>
      <c r="I338" s="123"/>
    </row>
    <row r="339" spans="1:9" s="21" customFormat="1" ht="26.25">
      <c r="A339" s="166" t="s">
        <v>499</v>
      </c>
      <c r="B339" s="167">
        <v>961</v>
      </c>
      <c r="C339" s="168" t="s">
        <v>446</v>
      </c>
      <c r="D339" s="168" t="s">
        <v>383</v>
      </c>
      <c r="E339" s="168" t="s">
        <v>138</v>
      </c>
      <c r="F339" s="168" t="s">
        <v>443</v>
      </c>
      <c r="G339" s="170">
        <f>G340</f>
        <v>447.7</v>
      </c>
      <c r="H339" s="125"/>
      <c r="I339" s="123"/>
    </row>
    <row r="340" spans="1:9" s="21" customFormat="1" ht="13.5">
      <c r="A340" s="166" t="s">
        <v>502</v>
      </c>
      <c r="B340" s="167">
        <v>961</v>
      </c>
      <c r="C340" s="168" t="s">
        <v>446</v>
      </c>
      <c r="D340" s="168" t="s">
        <v>383</v>
      </c>
      <c r="E340" s="168" t="s">
        <v>138</v>
      </c>
      <c r="F340" s="167">
        <v>410</v>
      </c>
      <c r="G340" s="170">
        <v>447.7</v>
      </c>
      <c r="H340" s="125"/>
      <c r="I340" s="123"/>
    </row>
    <row r="341" spans="1:9" s="21" customFormat="1" ht="39">
      <c r="A341" s="161" t="s">
        <v>210</v>
      </c>
      <c r="B341" s="162">
        <v>961</v>
      </c>
      <c r="C341" s="163" t="s">
        <v>446</v>
      </c>
      <c r="D341" s="163" t="s">
        <v>383</v>
      </c>
      <c r="E341" s="163" t="s">
        <v>138</v>
      </c>
      <c r="F341" s="163" t="s">
        <v>399</v>
      </c>
      <c r="G341" s="165">
        <f>G342</f>
        <v>47655.917999999998</v>
      </c>
      <c r="H341" s="125"/>
      <c r="I341" s="123"/>
    </row>
    <row r="342" spans="1:9" s="21" customFormat="1" ht="26.25">
      <c r="A342" s="166" t="s">
        <v>499</v>
      </c>
      <c r="B342" s="167">
        <v>961</v>
      </c>
      <c r="C342" s="168" t="s">
        <v>446</v>
      </c>
      <c r="D342" s="168" t="s">
        <v>383</v>
      </c>
      <c r="E342" s="168" t="s">
        <v>138</v>
      </c>
      <c r="F342" s="168" t="s">
        <v>443</v>
      </c>
      <c r="G342" s="170">
        <f>G343</f>
        <v>47655.917999999998</v>
      </c>
      <c r="H342" s="125"/>
      <c r="I342" s="123"/>
    </row>
    <row r="343" spans="1:9" s="21" customFormat="1" ht="13.5">
      <c r="A343" s="166" t="s">
        <v>502</v>
      </c>
      <c r="B343" s="167">
        <v>961</v>
      </c>
      <c r="C343" s="168" t="s">
        <v>446</v>
      </c>
      <c r="D343" s="168" t="s">
        <v>383</v>
      </c>
      <c r="E343" s="168" t="s">
        <v>138</v>
      </c>
      <c r="F343" s="167">
        <v>410</v>
      </c>
      <c r="G343" s="170">
        <v>47655.917999999998</v>
      </c>
      <c r="H343" s="125"/>
      <c r="I343" s="123"/>
    </row>
    <row r="344" spans="1:9" s="21" customFormat="1" ht="51.75" hidden="1">
      <c r="A344" s="161" t="s">
        <v>290</v>
      </c>
      <c r="B344" s="162">
        <v>961</v>
      </c>
      <c r="C344" s="163" t="s">
        <v>446</v>
      </c>
      <c r="D344" s="163" t="s">
        <v>383</v>
      </c>
      <c r="E344" s="163" t="s">
        <v>340</v>
      </c>
      <c r="F344" s="163" t="s">
        <v>399</v>
      </c>
      <c r="G344" s="165">
        <f t="shared" ref="G344:I345" si="35">G345</f>
        <v>0</v>
      </c>
      <c r="H344" s="122">
        <f t="shared" si="35"/>
        <v>0</v>
      </c>
      <c r="I344" s="122">
        <f t="shared" si="35"/>
        <v>0</v>
      </c>
    </row>
    <row r="345" spans="1:9" s="21" customFormat="1" ht="26.25" hidden="1">
      <c r="A345" s="166" t="s">
        <v>499</v>
      </c>
      <c r="B345" s="167">
        <v>961</v>
      </c>
      <c r="C345" s="168" t="s">
        <v>446</v>
      </c>
      <c r="D345" s="168" t="s">
        <v>383</v>
      </c>
      <c r="E345" s="168" t="s">
        <v>340</v>
      </c>
      <c r="F345" s="168" t="s">
        <v>443</v>
      </c>
      <c r="G345" s="170">
        <f t="shared" si="35"/>
        <v>0</v>
      </c>
      <c r="H345" s="119">
        <f t="shared" si="35"/>
        <v>0</v>
      </c>
      <c r="I345" s="119">
        <f t="shared" si="35"/>
        <v>0</v>
      </c>
    </row>
    <row r="346" spans="1:9" s="21" customFormat="1" ht="13.5" hidden="1">
      <c r="A346" s="166" t="s">
        <v>502</v>
      </c>
      <c r="B346" s="167">
        <v>961</v>
      </c>
      <c r="C346" s="168" t="s">
        <v>446</v>
      </c>
      <c r="D346" s="168" t="s">
        <v>383</v>
      </c>
      <c r="E346" s="168" t="s">
        <v>340</v>
      </c>
      <c r="F346" s="167">
        <v>410</v>
      </c>
      <c r="G346" s="170">
        <v>0</v>
      </c>
      <c r="H346" s="125">
        <v>0</v>
      </c>
      <c r="I346" s="123">
        <v>0</v>
      </c>
    </row>
    <row r="347" spans="1:9" s="21" customFormat="1" ht="51.75" hidden="1">
      <c r="A347" s="161" t="s">
        <v>291</v>
      </c>
      <c r="B347" s="162">
        <v>961</v>
      </c>
      <c r="C347" s="163" t="s">
        <v>446</v>
      </c>
      <c r="D347" s="163" t="s">
        <v>383</v>
      </c>
      <c r="E347" s="163" t="s">
        <v>341</v>
      </c>
      <c r="F347" s="163" t="s">
        <v>399</v>
      </c>
      <c r="G347" s="165">
        <f t="shared" ref="G347:I348" si="36">G348</f>
        <v>0</v>
      </c>
      <c r="H347" s="122">
        <f t="shared" si="36"/>
        <v>0</v>
      </c>
      <c r="I347" s="122">
        <f t="shared" si="36"/>
        <v>0</v>
      </c>
    </row>
    <row r="348" spans="1:9" s="21" customFormat="1" ht="26.25" hidden="1">
      <c r="A348" s="166" t="s">
        <v>499</v>
      </c>
      <c r="B348" s="167">
        <v>961</v>
      </c>
      <c r="C348" s="168" t="s">
        <v>446</v>
      </c>
      <c r="D348" s="168" t="s">
        <v>383</v>
      </c>
      <c r="E348" s="168" t="s">
        <v>341</v>
      </c>
      <c r="F348" s="168" t="s">
        <v>443</v>
      </c>
      <c r="G348" s="170">
        <f t="shared" si="36"/>
        <v>0</v>
      </c>
      <c r="H348" s="119">
        <f t="shared" si="36"/>
        <v>0</v>
      </c>
      <c r="I348" s="119">
        <f t="shared" si="36"/>
        <v>0</v>
      </c>
    </row>
    <row r="349" spans="1:9" s="21" customFormat="1" ht="13.5" hidden="1">
      <c r="A349" s="166" t="s">
        <v>502</v>
      </c>
      <c r="B349" s="167">
        <v>961</v>
      </c>
      <c r="C349" s="168" t="s">
        <v>446</v>
      </c>
      <c r="D349" s="168" t="s">
        <v>383</v>
      </c>
      <c r="E349" s="168" t="s">
        <v>341</v>
      </c>
      <c r="F349" s="167">
        <v>410</v>
      </c>
      <c r="G349" s="170">
        <v>0</v>
      </c>
      <c r="H349" s="125">
        <v>0</v>
      </c>
      <c r="I349" s="123">
        <v>0</v>
      </c>
    </row>
    <row r="350" spans="1:9" s="21" customFormat="1" ht="13.5" hidden="1">
      <c r="A350" s="161" t="s">
        <v>197</v>
      </c>
      <c r="B350" s="162">
        <v>961</v>
      </c>
      <c r="C350" s="163" t="s">
        <v>446</v>
      </c>
      <c r="D350" s="163" t="s">
        <v>383</v>
      </c>
      <c r="E350" s="163" t="s">
        <v>139</v>
      </c>
      <c r="F350" s="163" t="s">
        <v>399</v>
      </c>
      <c r="G350" s="165">
        <f>G351</f>
        <v>0</v>
      </c>
      <c r="H350" s="190"/>
      <c r="I350" s="127"/>
    </row>
    <row r="351" spans="1:9" s="21" customFormat="1" ht="26.25" hidden="1">
      <c r="A351" s="166" t="s">
        <v>499</v>
      </c>
      <c r="B351" s="167">
        <v>961</v>
      </c>
      <c r="C351" s="168" t="s">
        <v>446</v>
      </c>
      <c r="D351" s="168" t="s">
        <v>383</v>
      </c>
      <c r="E351" s="168" t="s">
        <v>139</v>
      </c>
      <c r="F351" s="168" t="s">
        <v>443</v>
      </c>
      <c r="G351" s="170">
        <f>G352</f>
        <v>0</v>
      </c>
      <c r="H351" s="125"/>
      <c r="I351" s="123"/>
    </row>
    <row r="352" spans="1:9" s="21" customFormat="1" ht="13.5" hidden="1">
      <c r="A352" s="166" t="s">
        <v>502</v>
      </c>
      <c r="B352" s="167">
        <v>961</v>
      </c>
      <c r="C352" s="168" t="s">
        <v>446</v>
      </c>
      <c r="D352" s="168" t="s">
        <v>383</v>
      </c>
      <c r="E352" s="168" t="s">
        <v>139</v>
      </c>
      <c r="F352" s="167">
        <v>410</v>
      </c>
      <c r="G352" s="170">
        <v>0</v>
      </c>
      <c r="H352" s="125"/>
      <c r="I352" s="123"/>
    </row>
    <row r="353" spans="1:9" s="21" customFormat="1" ht="39">
      <c r="A353" s="161" t="s">
        <v>179</v>
      </c>
      <c r="B353" s="162">
        <v>961</v>
      </c>
      <c r="C353" s="163" t="s">
        <v>446</v>
      </c>
      <c r="D353" s="163" t="s">
        <v>383</v>
      </c>
      <c r="E353" s="163" t="s">
        <v>180</v>
      </c>
      <c r="F353" s="163" t="s">
        <v>399</v>
      </c>
      <c r="G353" s="165">
        <f>G354</f>
        <v>600</v>
      </c>
      <c r="H353" s="190"/>
      <c r="I353" s="127"/>
    </row>
    <row r="354" spans="1:9" s="21" customFormat="1" ht="26.25">
      <c r="A354" s="166" t="s">
        <v>499</v>
      </c>
      <c r="B354" s="167">
        <v>961</v>
      </c>
      <c r="C354" s="168" t="s">
        <v>446</v>
      </c>
      <c r="D354" s="168" t="s">
        <v>383</v>
      </c>
      <c r="E354" s="168" t="s">
        <v>180</v>
      </c>
      <c r="F354" s="167">
        <v>400</v>
      </c>
      <c r="G354" s="170">
        <f>G355</f>
        <v>600</v>
      </c>
      <c r="H354" s="125"/>
      <c r="I354" s="123"/>
    </row>
    <row r="355" spans="1:9" s="21" customFormat="1" ht="13.5">
      <c r="A355" s="166" t="s">
        <v>502</v>
      </c>
      <c r="B355" s="167">
        <v>961</v>
      </c>
      <c r="C355" s="168" t="s">
        <v>446</v>
      </c>
      <c r="D355" s="168" t="s">
        <v>383</v>
      </c>
      <c r="E355" s="168" t="s">
        <v>180</v>
      </c>
      <c r="F355" s="167">
        <v>410</v>
      </c>
      <c r="G355" s="170">
        <v>600</v>
      </c>
      <c r="H355" s="125"/>
      <c r="I355" s="123"/>
    </row>
    <row r="356" spans="1:9" s="21" customFormat="1" ht="39.75" customHeight="1">
      <c r="A356" s="161" t="s">
        <v>198</v>
      </c>
      <c r="B356" s="162">
        <v>961</v>
      </c>
      <c r="C356" s="163" t="s">
        <v>446</v>
      </c>
      <c r="D356" s="163" t="s">
        <v>383</v>
      </c>
      <c r="E356" s="163" t="s">
        <v>139</v>
      </c>
      <c r="F356" s="163" t="s">
        <v>399</v>
      </c>
      <c r="G356" s="165">
        <f>G357</f>
        <v>183987.70699999999</v>
      </c>
      <c r="H356" s="190"/>
      <c r="I356" s="127"/>
    </row>
    <row r="357" spans="1:9" s="21" customFormat="1" ht="26.25">
      <c r="A357" s="166" t="s">
        <v>499</v>
      </c>
      <c r="B357" s="167">
        <v>961</v>
      </c>
      <c r="C357" s="168" t="s">
        <v>446</v>
      </c>
      <c r="D357" s="168" t="s">
        <v>383</v>
      </c>
      <c r="E357" s="168" t="s">
        <v>139</v>
      </c>
      <c r="F357" s="168" t="s">
        <v>443</v>
      </c>
      <c r="G357" s="170">
        <f>G358</f>
        <v>183987.70699999999</v>
      </c>
      <c r="H357" s="125"/>
      <c r="I357" s="123"/>
    </row>
    <row r="358" spans="1:9" s="21" customFormat="1" ht="13.5">
      <c r="A358" s="166" t="s">
        <v>502</v>
      </c>
      <c r="B358" s="167">
        <v>961</v>
      </c>
      <c r="C358" s="168" t="s">
        <v>446</v>
      </c>
      <c r="D358" s="168" t="s">
        <v>383</v>
      </c>
      <c r="E358" s="168" t="s">
        <v>139</v>
      </c>
      <c r="F358" s="167">
        <v>410</v>
      </c>
      <c r="G358" s="170">
        <v>183987.70699999999</v>
      </c>
      <c r="H358" s="125"/>
      <c r="I358" s="123"/>
    </row>
    <row r="359" spans="1:9" s="21" customFormat="1" ht="64.5">
      <c r="A359" s="161" t="s">
        <v>181</v>
      </c>
      <c r="B359" s="162">
        <v>961</v>
      </c>
      <c r="C359" s="163" t="s">
        <v>446</v>
      </c>
      <c r="D359" s="163" t="s">
        <v>383</v>
      </c>
      <c r="E359" s="163" t="s">
        <v>182</v>
      </c>
      <c r="F359" s="163" t="s">
        <v>399</v>
      </c>
      <c r="G359" s="165">
        <f>G360</f>
        <v>23664.898000000001</v>
      </c>
      <c r="H359" s="190"/>
      <c r="I359" s="127"/>
    </row>
    <row r="360" spans="1:9" s="21" customFormat="1" ht="26.25">
      <c r="A360" s="166" t="s">
        <v>499</v>
      </c>
      <c r="B360" s="167">
        <v>961</v>
      </c>
      <c r="C360" s="168" t="s">
        <v>446</v>
      </c>
      <c r="D360" s="168" t="s">
        <v>383</v>
      </c>
      <c r="E360" s="168" t="s">
        <v>182</v>
      </c>
      <c r="F360" s="167">
        <v>400</v>
      </c>
      <c r="G360" s="170">
        <f>G361</f>
        <v>23664.898000000001</v>
      </c>
      <c r="H360" s="125"/>
      <c r="I360" s="123"/>
    </row>
    <row r="361" spans="1:9" s="21" customFormat="1" ht="13.5">
      <c r="A361" s="166" t="s">
        <v>502</v>
      </c>
      <c r="B361" s="167">
        <v>961</v>
      </c>
      <c r="C361" s="168" t="s">
        <v>446</v>
      </c>
      <c r="D361" s="168" t="s">
        <v>383</v>
      </c>
      <c r="E361" s="168" t="s">
        <v>182</v>
      </c>
      <c r="F361" s="167">
        <v>410</v>
      </c>
      <c r="G361" s="170">
        <v>23664.898000000001</v>
      </c>
      <c r="H361" s="125"/>
      <c r="I361" s="123"/>
    </row>
    <row r="362" spans="1:9" s="21" customFormat="1" ht="40.5">
      <c r="A362" s="74" t="s">
        <v>110</v>
      </c>
      <c r="B362" s="44">
        <v>961</v>
      </c>
      <c r="C362" s="48" t="s">
        <v>446</v>
      </c>
      <c r="D362" s="48" t="s">
        <v>383</v>
      </c>
      <c r="E362" s="48" t="s">
        <v>229</v>
      </c>
      <c r="F362" s="48" t="s">
        <v>399</v>
      </c>
      <c r="G362" s="120">
        <f>G363+G366</f>
        <v>2382.953</v>
      </c>
      <c r="H362" s="120">
        <f>H363+H366</f>
        <v>0</v>
      </c>
      <c r="I362" s="120">
        <f>I363+I366</f>
        <v>0</v>
      </c>
    </row>
    <row r="363" spans="1:9" s="21" customFormat="1" ht="26.25">
      <c r="A363" s="38" t="s">
        <v>62</v>
      </c>
      <c r="B363" s="37">
        <v>961</v>
      </c>
      <c r="C363" s="39" t="s">
        <v>446</v>
      </c>
      <c r="D363" s="39" t="s">
        <v>383</v>
      </c>
      <c r="E363" s="39" t="s">
        <v>230</v>
      </c>
      <c r="F363" s="39" t="s">
        <v>399</v>
      </c>
      <c r="G363" s="122">
        <f t="shared" ref="G363:I364" si="37">G364</f>
        <v>2247.953</v>
      </c>
      <c r="H363" s="122">
        <f t="shared" si="37"/>
        <v>0</v>
      </c>
      <c r="I363" s="122">
        <f t="shared" si="37"/>
        <v>0</v>
      </c>
    </row>
    <row r="364" spans="1:9" s="21" customFormat="1" ht="13.5">
      <c r="A364" s="50" t="s">
        <v>426</v>
      </c>
      <c r="B364" s="35">
        <v>961</v>
      </c>
      <c r="C364" s="34" t="s">
        <v>446</v>
      </c>
      <c r="D364" s="34" t="s">
        <v>383</v>
      </c>
      <c r="E364" s="34" t="s">
        <v>230</v>
      </c>
      <c r="F364" s="34" t="s">
        <v>427</v>
      </c>
      <c r="G364" s="122">
        <f t="shared" si="37"/>
        <v>2247.953</v>
      </c>
      <c r="H364" s="122">
        <f t="shared" si="37"/>
        <v>0</v>
      </c>
      <c r="I364" s="122">
        <f t="shared" si="37"/>
        <v>0</v>
      </c>
    </row>
    <row r="365" spans="1:9" s="21" customFormat="1" ht="39">
      <c r="A365" s="50" t="s">
        <v>461</v>
      </c>
      <c r="B365" s="35">
        <v>961</v>
      </c>
      <c r="C365" s="34" t="s">
        <v>446</v>
      </c>
      <c r="D365" s="34" t="s">
        <v>383</v>
      </c>
      <c r="E365" s="34" t="s">
        <v>230</v>
      </c>
      <c r="F365" s="35">
        <v>810</v>
      </c>
      <c r="G365" s="119">
        <v>2247.953</v>
      </c>
      <c r="H365" s="123">
        <v>0</v>
      </c>
      <c r="I365" s="123">
        <v>0</v>
      </c>
    </row>
    <row r="366" spans="1:9" s="21" customFormat="1" ht="15.75" customHeight="1">
      <c r="A366" s="38" t="s">
        <v>231</v>
      </c>
      <c r="B366" s="37">
        <v>961</v>
      </c>
      <c r="C366" s="39" t="s">
        <v>446</v>
      </c>
      <c r="D366" s="39" t="s">
        <v>383</v>
      </c>
      <c r="E366" s="39" t="s">
        <v>232</v>
      </c>
      <c r="F366" s="39" t="s">
        <v>399</v>
      </c>
      <c r="G366" s="122">
        <f t="shared" ref="G366:I367" si="38">G367</f>
        <v>135</v>
      </c>
      <c r="H366" s="122">
        <f t="shared" si="38"/>
        <v>0</v>
      </c>
      <c r="I366" s="122">
        <f t="shared" si="38"/>
        <v>0</v>
      </c>
    </row>
    <row r="367" spans="1:9" s="21" customFormat="1" ht="13.5">
      <c r="A367" s="50" t="s">
        <v>426</v>
      </c>
      <c r="B367" s="35">
        <v>961</v>
      </c>
      <c r="C367" s="34" t="s">
        <v>446</v>
      </c>
      <c r="D367" s="34" t="s">
        <v>383</v>
      </c>
      <c r="E367" s="34" t="s">
        <v>232</v>
      </c>
      <c r="F367" s="34" t="s">
        <v>427</v>
      </c>
      <c r="G367" s="119">
        <f t="shared" si="38"/>
        <v>135</v>
      </c>
      <c r="H367" s="119">
        <f t="shared" si="38"/>
        <v>0</v>
      </c>
      <c r="I367" s="119">
        <f t="shared" si="38"/>
        <v>0</v>
      </c>
    </row>
    <row r="368" spans="1:9" s="21" customFormat="1" ht="39">
      <c r="A368" s="50" t="s">
        <v>461</v>
      </c>
      <c r="B368" s="35">
        <v>961</v>
      </c>
      <c r="C368" s="34" t="s">
        <v>446</v>
      </c>
      <c r="D368" s="34" t="s">
        <v>383</v>
      </c>
      <c r="E368" s="34" t="s">
        <v>232</v>
      </c>
      <c r="F368" s="35">
        <v>810</v>
      </c>
      <c r="G368" s="119">
        <v>135</v>
      </c>
      <c r="H368" s="123">
        <v>0</v>
      </c>
      <c r="I368" s="123">
        <v>0</v>
      </c>
    </row>
    <row r="369" spans="1:9" s="21" customFormat="1" ht="21.75" customHeight="1">
      <c r="A369" s="55" t="s">
        <v>356</v>
      </c>
      <c r="B369" s="44">
        <v>961</v>
      </c>
      <c r="C369" s="48" t="s">
        <v>446</v>
      </c>
      <c r="D369" s="48" t="s">
        <v>375</v>
      </c>
      <c r="E369" s="48" t="s">
        <v>521</v>
      </c>
      <c r="F369" s="48" t="s">
        <v>399</v>
      </c>
      <c r="G369" s="120">
        <f>G370+G374</f>
        <v>1800</v>
      </c>
      <c r="H369" s="123"/>
      <c r="I369" s="123"/>
    </row>
    <row r="370" spans="1:9" s="21" customFormat="1" ht="41.25" customHeight="1">
      <c r="A370" s="60" t="s">
        <v>109</v>
      </c>
      <c r="B370" s="43">
        <v>961</v>
      </c>
      <c r="C370" s="41" t="s">
        <v>446</v>
      </c>
      <c r="D370" s="41" t="s">
        <v>375</v>
      </c>
      <c r="E370" s="41" t="s">
        <v>357</v>
      </c>
      <c r="F370" s="41" t="s">
        <v>399</v>
      </c>
      <c r="G370" s="121">
        <f>G371</f>
        <v>1800</v>
      </c>
      <c r="H370" s="123"/>
      <c r="I370" s="123"/>
    </row>
    <row r="371" spans="1:9" s="21" customFormat="1" ht="30" customHeight="1">
      <c r="A371" s="95" t="s">
        <v>358</v>
      </c>
      <c r="B371" s="37">
        <v>961</v>
      </c>
      <c r="C371" s="39" t="s">
        <v>446</v>
      </c>
      <c r="D371" s="39" t="s">
        <v>375</v>
      </c>
      <c r="E371" s="39" t="s">
        <v>359</v>
      </c>
      <c r="F371" s="39" t="s">
        <v>399</v>
      </c>
      <c r="G371" s="122">
        <f>G372</f>
        <v>1800</v>
      </c>
      <c r="H371" s="123"/>
      <c r="I371" s="123"/>
    </row>
    <row r="372" spans="1:9" s="21" customFormat="1" ht="27" customHeight="1">
      <c r="A372" s="6" t="s">
        <v>282</v>
      </c>
      <c r="B372" s="35">
        <v>961</v>
      </c>
      <c r="C372" s="34" t="s">
        <v>446</v>
      </c>
      <c r="D372" s="34" t="s">
        <v>375</v>
      </c>
      <c r="E372" s="34" t="s">
        <v>359</v>
      </c>
      <c r="F372" s="34" t="s">
        <v>425</v>
      </c>
      <c r="G372" s="119">
        <f>G373</f>
        <v>1800</v>
      </c>
      <c r="H372" s="123"/>
      <c r="I372" s="123"/>
    </row>
    <row r="373" spans="1:9" s="21" customFormat="1" ht="27" customHeight="1">
      <c r="A373" s="33" t="s">
        <v>452</v>
      </c>
      <c r="B373" s="35">
        <v>961</v>
      </c>
      <c r="C373" s="34" t="s">
        <v>446</v>
      </c>
      <c r="D373" s="34" t="s">
        <v>375</v>
      </c>
      <c r="E373" s="34" t="s">
        <v>359</v>
      </c>
      <c r="F373" s="35">
        <v>240</v>
      </c>
      <c r="G373" s="119">
        <v>1800</v>
      </c>
      <c r="H373" s="123"/>
      <c r="I373" s="123"/>
    </row>
    <row r="374" spans="1:9" s="21" customFormat="1" ht="39" hidden="1">
      <c r="A374" s="42" t="s">
        <v>304</v>
      </c>
      <c r="B374" s="43">
        <v>961</v>
      </c>
      <c r="C374" s="41" t="s">
        <v>446</v>
      </c>
      <c r="D374" s="41" t="s">
        <v>375</v>
      </c>
      <c r="E374" s="41" t="s">
        <v>305</v>
      </c>
      <c r="F374" s="41" t="s">
        <v>399</v>
      </c>
      <c r="G374" s="121">
        <f>G375</f>
        <v>0</v>
      </c>
      <c r="H374" s="123"/>
      <c r="I374" s="123"/>
    </row>
    <row r="375" spans="1:9" s="21" customFormat="1" ht="40.5" hidden="1">
      <c r="A375" s="74" t="s">
        <v>306</v>
      </c>
      <c r="B375" s="44">
        <v>961</v>
      </c>
      <c r="C375" s="48" t="s">
        <v>446</v>
      </c>
      <c r="D375" s="48" t="s">
        <v>375</v>
      </c>
      <c r="E375" s="48" t="s">
        <v>307</v>
      </c>
      <c r="F375" s="48" t="s">
        <v>399</v>
      </c>
      <c r="G375" s="120">
        <f>G376+G379+G382+G385</f>
        <v>0</v>
      </c>
      <c r="H375" s="123"/>
      <c r="I375" s="123"/>
    </row>
    <row r="376" spans="1:9" s="21" customFormat="1" ht="13.5" hidden="1">
      <c r="A376" s="38" t="s">
        <v>308</v>
      </c>
      <c r="B376" s="37">
        <v>961</v>
      </c>
      <c r="C376" s="39" t="s">
        <v>446</v>
      </c>
      <c r="D376" s="39" t="s">
        <v>375</v>
      </c>
      <c r="E376" s="39" t="s">
        <v>309</v>
      </c>
      <c r="F376" s="39" t="s">
        <v>399</v>
      </c>
      <c r="G376" s="122">
        <f>G377</f>
        <v>0</v>
      </c>
      <c r="H376" s="123"/>
      <c r="I376" s="123"/>
    </row>
    <row r="377" spans="1:9" s="21" customFormat="1" ht="26.25" hidden="1">
      <c r="A377" s="33" t="s">
        <v>299</v>
      </c>
      <c r="B377" s="35">
        <v>961</v>
      </c>
      <c r="C377" s="34" t="s">
        <v>446</v>
      </c>
      <c r="D377" s="34" t="s">
        <v>375</v>
      </c>
      <c r="E377" s="34" t="s">
        <v>309</v>
      </c>
      <c r="F377" s="34" t="s">
        <v>425</v>
      </c>
      <c r="G377" s="119">
        <f>G378</f>
        <v>0</v>
      </c>
      <c r="H377" s="123"/>
      <c r="I377" s="123"/>
    </row>
    <row r="378" spans="1:9" s="21" customFormat="1" ht="26.25" hidden="1">
      <c r="A378" s="33" t="s">
        <v>452</v>
      </c>
      <c r="B378" s="35">
        <v>961</v>
      </c>
      <c r="C378" s="34" t="s">
        <v>446</v>
      </c>
      <c r="D378" s="34" t="s">
        <v>375</v>
      </c>
      <c r="E378" s="34" t="s">
        <v>309</v>
      </c>
      <c r="F378" s="35">
        <v>240</v>
      </c>
      <c r="G378" s="119">
        <v>0</v>
      </c>
      <c r="H378" s="123"/>
      <c r="I378" s="123"/>
    </row>
    <row r="379" spans="1:9" s="21" customFormat="1" ht="13.5" hidden="1">
      <c r="A379" s="38" t="s">
        <v>308</v>
      </c>
      <c r="B379" s="37">
        <v>961</v>
      </c>
      <c r="C379" s="39" t="s">
        <v>446</v>
      </c>
      <c r="D379" s="39" t="s">
        <v>375</v>
      </c>
      <c r="E379" s="39" t="s">
        <v>98</v>
      </c>
      <c r="F379" s="39" t="s">
        <v>399</v>
      </c>
      <c r="G379" s="122">
        <f>G380</f>
        <v>0</v>
      </c>
      <c r="H379" s="123"/>
      <c r="I379" s="123"/>
    </row>
    <row r="380" spans="1:9" s="21" customFormat="1" ht="26.25" hidden="1">
      <c r="A380" s="33" t="s">
        <v>299</v>
      </c>
      <c r="B380" s="35">
        <v>961</v>
      </c>
      <c r="C380" s="34" t="s">
        <v>446</v>
      </c>
      <c r="D380" s="34" t="s">
        <v>375</v>
      </c>
      <c r="E380" s="34" t="s">
        <v>98</v>
      </c>
      <c r="F380" s="34" t="s">
        <v>425</v>
      </c>
      <c r="G380" s="119">
        <f>G381</f>
        <v>0</v>
      </c>
      <c r="H380" s="123"/>
      <c r="I380" s="123"/>
    </row>
    <row r="381" spans="1:9" s="21" customFormat="1" ht="26.25" hidden="1">
      <c r="A381" s="33" t="s">
        <v>452</v>
      </c>
      <c r="B381" s="35">
        <v>961</v>
      </c>
      <c r="C381" s="34" t="s">
        <v>446</v>
      </c>
      <c r="D381" s="34" t="s">
        <v>375</v>
      </c>
      <c r="E381" s="34" t="s">
        <v>98</v>
      </c>
      <c r="F381" s="35">
        <v>240</v>
      </c>
      <c r="G381" s="119">
        <v>0</v>
      </c>
      <c r="H381" s="123"/>
      <c r="I381" s="123"/>
    </row>
    <row r="382" spans="1:9" s="21" customFormat="1" ht="39" hidden="1">
      <c r="A382" s="38" t="s">
        <v>99</v>
      </c>
      <c r="B382" s="37">
        <v>961</v>
      </c>
      <c r="C382" s="39" t="s">
        <v>446</v>
      </c>
      <c r="D382" s="39" t="s">
        <v>375</v>
      </c>
      <c r="E382" s="39" t="s">
        <v>309</v>
      </c>
      <c r="F382" s="39" t="s">
        <v>399</v>
      </c>
      <c r="G382" s="122">
        <f>G383</f>
        <v>0</v>
      </c>
      <c r="H382" s="123"/>
      <c r="I382" s="123"/>
    </row>
    <row r="383" spans="1:9" s="21" customFormat="1" ht="26.25" hidden="1">
      <c r="A383" s="33" t="s">
        <v>299</v>
      </c>
      <c r="B383" s="35">
        <v>961</v>
      </c>
      <c r="C383" s="34" t="s">
        <v>446</v>
      </c>
      <c r="D383" s="34" t="s">
        <v>375</v>
      </c>
      <c r="E383" s="34" t="s">
        <v>309</v>
      </c>
      <c r="F383" s="34" t="s">
        <v>425</v>
      </c>
      <c r="G383" s="119">
        <f>G384</f>
        <v>0</v>
      </c>
      <c r="H383" s="123"/>
      <c r="I383" s="123"/>
    </row>
    <row r="384" spans="1:9" s="21" customFormat="1" ht="26.25" hidden="1">
      <c r="A384" s="33" t="s">
        <v>452</v>
      </c>
      <c r="B384" s="35">
        <v>961</v>
      </c>
      <c r="C384" s="34" t="s">
        <v>446</v>
      </c>
      <c r="D384" s="34" t="s">
        <v>375</v>
      </c>
      <c r="E384" s="34" t="s">
        <v>309</v>
      </c>
      <c r="F384" s="35">
        <v>240</v>
      </c>
      <c r="G384" s="119">
        <v>0</v>
      </c>
      <c r="H384" s="123"/>
      <c r="I384" s="123"/>
    </row>
    <row r="385" spans="1:9" s="21" customFormat="1" ht="51.75" hidden="1">
      <c r="A385" s="38" t="s">
        <v>101</v>
      </c>
      <c r="B385" s="37">
        <v>961</v>
      </c>
      <c r="C385" s="39" t="s">
        <v>446</v>
      </c>
      <c r="D385" s="39" t="s">
        <v>375</v>
      </c>
      <c r="E385" s="39" t="s">
        <v>98</v>
      </c>
      <c r="F385" s="39" t="s">
        <v>399</v>
      </c>
      <c r="G385" s="122">
        <f>G386</f>
        <v>0</v>
      </c>
      <c r="H385" s="123"/>
      <c r="I385" s="123"/>
    </row>
    <row r="386" spans="1:9" s="21" customFormat="1" ht="26.25" hidden="1">
      <c r="A386" s="33" t="s">
        <v>299</v>
      </c>
      <c r="B386" s="35">
        <v>961</v>
      </c>
      <c r="C386" s="34" t="s">
        <v>446</v>
      </c>
      <c r="D386" s="34" t="s">
        <v>375</v>
      </c>
      <c r="E386" s="34" t="s">
        <v>98</v>
      </c>
      <c r="F386" s="34" t="s">
        <v>425</v>
      </c>
      <c r="G386" s="119">
        <f>G387</f>
        <v>0</v>
      </c>
      <c r="H386" s="123"/>
      <c r="I386" s="123"/>
    </row>
    <row r="387" spans="1:9" s="21" customFormat="1" ht="26.25" hidden="1">
      <c r="A387" s="33" t="s">
        <v>452</v>
      </c>
      <c r="B387" s="35">
        <v>961</v>
      </c>
      <c r="C387" s="34" t="s">
        <v>446</v>
      </c>
      <c r="D387" s="34" t="s">
        <v>375</v>
      </c>
      <c r="E387" s="34" t="s">
        <v>98</v>
      </c>
      <c r="F387" s="35">
        <v>240</v>
      </c>
      <c r="G387" s="119">
        <v>0</v>
      </c>
      <c r="H387" s="123"/>
      <c r="I387" s="123"/>
    </row>
    <row r="388" spans="1:9" s="21" customFormat="1" ht="27">
      <c r="A388" s="53" t="s">
        <v>494</v>
      </c>
      <c r="B388" s="44">
        <v>961</v>
      </c>
      <c r="C388" s="48" t="s">
        <v>446</v>
      </c>
      <c r="D388" s="48" t="s">
        <v>446</v>
      </c>
      <c r="E388" s="48" t="s">
        <v>505</v>
      </c>
      <c r="F388" s="48" t="s">
        <v>399</v>
      </c>
      <c r="G388" s="120">
        <f>G389+G396</f>
        <v>7057.1050000000005</v>
      </c>
      <c r="H388" s="120">
        <f>H389+H396</f>
        <v>6947.0050000000001</v>
      </c>
      <c r="I388" s="120">
        <f>I389+I396</f>
        <v>6947.0050000000001</v>
      </c>
    </row>
    <row r="389" spans="1:9" s="21" customFormat="1" ht="51.75">
      <c r="A389" s="42" t="s">
        <v>266</v>
      </c>
      <c r="B389" s="44">
        <v>961</v>
      </c>
      <c r="C389" s="48" t="s">
        <v>446</v>
      </c>
      <c r="D389" s="48" t="s">
        <v>446</v>
      </c>
      <c r="E389" s="41" t="s">
        <v>531</v>
      </c>
      <c r="F389" s="48" t="s">
        <v>399</v>
      </c>
      <c r="G389" s="120">
        <f t="shared" ref="G389:I392" si="39">G390</f>
        <v>7057.1</v>
      </c>
      <c r="H389" s="120">
        <f t="shared" si="39"/>
        <v>6947</v>
      </c>
      <c r="I389" s="120">
        <f t="shared" si="39"/>
        <v>6947</v>
      </c>
    </row>
    <row r="390" spans="1:9" s="21" customFormat="1" ht="57.75" customHeight="1">
      <c r="A390" s="103" t="s">
        <v>111</v>
      </c>
      <c r="B390" s="44">
        <v>961</v>
      </c>
      <c r="C390" s="48" t="s">
        <v>446</v>
      </c>
      <c r="D390" s="48" t="s">
        <v>446</v>
      </c>
      <c r="E390" s="48" t="s">
        <v>3</v>
      </c>
      <c r="F390" s="48" t="s">
        <v>399</v>
      </c>
      <c r="G390" s="120">
        <f t="shared" si="39"/>
        <v>7057.1</v>
      </c>
      <c r="H390" s="120">
        <f t="shared" si="39"/>
        <v>6947</v>
      </c>
      <c r="I390" s="120">
        <f t="shared" si="39"/>
        <v>6947</v>
      </c>
    </row>
    <row r="391" spans="1:9" s="21" customFormat="1" ht="26.25">
      <c r="A391" s="16" t="s">
        <v>436</v>
      </c>
      <c r="B391" s="37">
        <v>961</v>
      </c>
      <c r="C391" s="39" t="s">
        <v>446</v>
      </c>
      <c r="D391" s="39" t="s">
        <v>446</v>
      </c>
      <c r="E391" s="18" t="s">
        <v>532</v>
      </c>
      <c r="F391" s="39" t="s">
        <v>399</v>
      </c>
      <c r="G391" s="122">
        <f>G392+G394</f>
        <v>7057.1</v>
      </c>
      <c r="H391" s="122">
        <f>H392+H394</f>
        <v>6947</v>
      </c>
      <c r="I391" s="122">
        <f>I392+I394</f>
        <v>6947</v>
      </c>
    </row>
    <row r="392" spans="1:9" s="21" customFormat="1" ht="51.75">
      <c r="A392" s="6" t="s">
        <v>428</v>
      </c>
      <c r="B392" s="35">
        <v>961</v>
      </c>
      <c r="C392" s="34" t="s">
        <v>446</v>
      </c>
      <c r="D392" s="34" t="s">
        <v>446</v>
      </c>
      <c r="E392" s="8" t="s">
        <v>532</v>
      </c>
      <c r="F392" s="34" t="s">
        <v>429</v>
      </c>
      <c r="G392" s="119">
        <f t="shared" si="39"/>
        <v>6877.1</v>
      </c>
      <c r="H392" s="119">
        <f t="shared" si="39"/>
        <v>6767</v>
      </c>
      <c r="I392" s="119">
        <f t="shared" si="39"/>
        <v>6767</v>
      </c>
    </row>
    <row r="393" spans="1:9" s="21" customFormat="1" ht="26.25">
      <c r="A393" s="6" t="s">
        <v>451</v>
      </c>
      <c r="B393" s="35">
        <v>961</v>
      </c>
      <c r="C393" s="34" t="s">
        <v>446</v>
      </c>
      <c r="D393" s="34" t="s">
        <v>446</v>
      </c>
      <c r="E393" s="8" t="s">
        <v>532</v>
      </c>
      <c r="F393" s="34" t="s">
        <v>450</v>
      </c>
      <c r="G393" s="119">
        <v>6877.1</v>
      </c>
      <c r="H393" s="119">
        <v>6767</v>
      </c>
      <c r="I393" s="119">
        <v>6767</v>
      </c>
    </row>
    <row r="394" spans="1:9" s="21" customFormat="1" ht="26.25">
      <c r="A394" s="6" t="s">
        <v>282</v>
      </c>
      <c r="B394" s="35">
        <v>961</v>
      </c>
      <c r="C394" s="34" t="s">
        <v>446</v>
      </c>
      <c r="D394" s="34" t="s">
        <v>446</v>
      </c>
      <c r="E394" s="8" t="s">
        <v>532</v>
      </c>
      <c r="F394" s="34" t="s">
        <v>425</v>
      </c>
      <c r="G394" s="119">
        <f>G395</f>
        <v>180</v>
      </c>
      <c r="H394" s="119">
        <f>H395</f>
        <v>180</v>
      </c>
      <c r="I394" s="119">
        <f>I395</f>
        <v>180</v>
      </c>
    </row>
    <row r="395" spans="1:9" s="21" customFormat="1" ht="26.25">
      <c r="A395" s="33" t="s">
        <v>452</v>
      </c>
      <c r="B395" s="35">
        <v>961</v>
      </c>
      <c r="C395" s="34" t="s">
        <v>446</v>
      </c>
      <c r="D395" s="34" t="s">
        <v>446</v>
      </c>
      <c r="E395" s="8" t="s">
        <v>532</v>
      </c>
      <c r="F395" s="35">
        <v>240</v>
      </c>
      <c r="G395" s="170">
        <v>180</v>
      </c>
      <c r="H395" s="178">
        <v>180</v>
      </c>
      <c r="I395" s="178">
        <v>180</v>
      </c>
    </row>
    <row r="396" spans="1:9" s="21" customFormat="1" ht="26.25">
      <c r="A396" s="42" t="s">
        <v>487</v>
      </c>
      <c r="B396" s="43">
        <v>961</v>
      </c>
      <c r="C396" s="41" t="s">
        <v>446</v>
      </c>
      <c r="D396" s="41" t="s">
        <v>446</v>
      </c>
      <c r="E396" s="41" t="s">
        <v>533</v>
      </c>
      <c r="F396" s="41" t="s">
        <v>399</v>
      </c>
      <c r="G396" s="121">
        <f>G398</f>
        <v>5.0000000000000001E-3</v>
      </c>
      <c r="H396" s="135">
        <f>H398</f>
        <v>5.0000000000000001E-3</v>
      </c>
      <c r="I396" s="135">
        <f>I398</f>
        <v>5.0000000000000001E-3</v>
      </c>
    </row>
    <row r="397" spans="1:9" s="21" customFormat="1" ht="26.25">
      <c r="A397" s="6" t="s">
        <v>4</v>
      </c>
      <c r="B397" s="35">
        <v>961</v>
      </c>
      <c r="C397" s="34" t="s">
        <v>446</v>
      </c>
      <c r="D397" s="34" t="s">
        <v>446</v>
      </c>
      <c r="E397" s="34" t="s">
        <v>534</v>
      </c>
      <c r="F397" s="34" t="s">
        <v>399</v>
      </c>
      <c r="G397" s="119">
        <f>G398</f>
        <v>5.0000000000000001E-3</v>
      </c>
      <c r="H397" s="119">
        <f>H398</f>
        <v>5.0000000000000001E-3</v>
      </c>
      <c r="I397" s="119">
        <f>I398</f>
        <v>5.0000000000000001E-3</v>
      </c>
    </row>
    <row r="398" spans="1:9" s="21" customFormat="1" ht="39.75" customHeight="1">
      <c r="A398" s="38" t="s">
        <v>445</v>
      </c>
      <c r="B398" s="37">
        <v>961</v>
      </c>
      <c r="C398" s="39" t="s">
        <v>446</v>
      </c>
      <c r="D398" s="18" t="s">
        <v>446</v>
      </c>
      <c r="E398" s="39" t="s">
        <v>535</v>
      </c>
      <c r="F398" s="39" t="s">
        <v>399</v>
      </c>
      <c r="G398" s="122">
        <f>G399+G401</f>
        <v>5.0000000000000001E-3</v>
      </c>
      <c r="H398" s="122">
        <f>H399+H401</f>
        <v>5.0000000000000001E-3</v>
      </c>
      <c r="I398" s="122">
        <f>I399+I401</f>
        <v>5.0000000000000001E-3</v>
      </c>
    </row>
    <row r="399" spans="1:9" s="21" customFormat="1" ht="26.25">
      <c r="A399" s="6" t="s">
        <v>282</v>
      </c>
      <c r="B399" s="35">
        <v>961</v>
      </c>
      <c r="C399" s="34" t="s">
        <v>446</v>
      </c>
      <c r="D399" s="8" t="s">
        <v>446</v>
      </c>
      <c r="E399" s="34" t="s">
        <v>535</v>
      </c>
      <c r="F399" s="34" t="s">
        <v>425</v>
      </c>
      <c r="G399" s="119">
        <f>G400</f>
        <v>5.0000000000000001E-3</v>
      </c>
      <c r="H399" s="119">
        <f>H400</f>
        <v>5.0000000000000001E-3</v>
      </c>
      <c r="I399" s="119">
        <f>I400</f>
        <v>5.0000000000000001E-3</v>
      </c>
    </row>
    <row r="400" spans="1:9" s="21" customFormat="1" ht="26.25">
      <c r="A400" s="33" t="s">
        <v>452</v>
      </c>
      <c r="B400" s="35">
        <v>961</v>
      </c>
      <c r="C400" s="34" t="s">
        <v>446</v>
      </c>
      <c r="D400" s="8" t="s">
        <v>446</v>
      </c>
      <c r="E400" s="34" t="s">
        <v>535</v>
      </c>
      <c r="F400" s="35">
        <v>240</v>
      </c>
      <c r="G400" s="119">
        <v>5.0000000000000001E-3</v>
      </c>
      <c r="H400" s="119">
        <v>5.0000000000000001E-3</v>
      </c>
      <c r="I400" s="119">
        <v>5.0000000000000001E-3</v>
      </c>
    </row>
    <row r="401" spans="1:9" s="21" customFormat="1" ht="26.25" hidden="1">
      <c r="A401" s="6" t="s">
        <v>282</v>
      </c>
      <c r="B401" s="35">
        <v>961</v>
      </c>
      <c r="C401" s="34" t="s">
        <v>446</v>
      </c>
      <c r="D401" s="8" t="s">
        <v>446</v>
      </c>
      <c r="E401" s="34" t="s">
        <v>535</v>
      </c>
      <c r="F401" s="35">
        <v>200</v>
      </c>
      <c r="G401" s="119">
        <f>G402</f>
        <v>0</v>
      </c>
      <c r="H401" s="119">
        <f>H402</f>
        <v>0</v>
      </c>
      <c r="I401" s="119">
        <f>I402</f>
        <v>0</v>
      </c>
    </row>
    <row r="402" spans="1:9" s="21" customFormat="1" ht="26.25" hidden="1">
      <c r="A402" s="6" t="s">
        <v>452</v>
      </c>
      <c r="B402" s="7">
        <v>961</v>
      </c>
      <c r="C402" s="34" t="s">
        <v>446</v>
      </c>
      <c r="D402" s="8" t="s">
        <v>446</v>
      </c>
      <c r="E402" s="34" t="s">
        <v>535</v>
      </c>
      <c r="F402" s="7">
        <v>240</v>
      </c>
      <c r="G402" s="115">
        <v>0</v>
      </c>
      <c r="H402" s="115">
        <v>0</v>
      </c>
      <c r="I402" s="115">
        <v>0</v>
      </c>
    </row>
    <row r="403" spans="1:9">
      <c r="A403" s="4" t="s">
        <v>394</v>
      </c>
      <c r="B403" s="9">
        <v>961</v>
      </c>
      <c r="C403" s="9">
        <v>10</v>
      </c>
      <c r="D403" s="5" t="s">
        <v>370</v>
      </c>
      <c r="E403" s="5" t="s">
        <v>521</v>
      </c>
      <c r="F403" s="5" t="s">
        <v>399</v>
      </c>
      <c r="G403" s="116">
        <f>G404+G410+G419</f>
        <v>73817.808999999994</v>
      </c>
      <c r="H403" s="116" t="e">
        <f>H404+H419</f>
        <v>#REF!</v>
      </c>
      <c r="I403" s="116" t="e">
        <f>I404+I419</f>
        <v>#REF!</v>
      </c>
    </row>
    <row r="404" spans="1:9" ht="13.5">
      <c r="A404" s="13" t="s">
        <v>395</v>
      </c>
      <c r="B404" s="14">
        <v>961</v>
      </c>
      <c r="C404" s="14">
        <v>10</v>
      </c>
      <c r="D404" s="15" t="s">
        <v>369</v>
      </c>
      <c r="E404" s="15" t="s">
        <v>521</v>
      </c>
      <c r="F404" s="15" t="s">
        <v>399</v>
      </c>
      <c r="G404" s="117">
        <f t="shared" ref="G404:I408" si="40">G405</f>
        <v>3270</v>
      </c>
      <c r="H404" s="117">
        <f t="shared" si="40"/>
        <v>3270</v>
      </c>
      <c r="I404" s="117">
        <f t="shared" si="40"/>
        <v>3270</v>
      </c>
    </row>
    <row r="405" spans="1:9" ht="25.5">
      <c r="A405" s="6" t="s">
        <v>487</v>
      </c>
      <c r="B405" s="7">
        <v>961</v>
      </c>
      <c r="C405" s="7">
        <v>10</v>
      </c>
      <c r="D405" s="8" t="s">
        <v>369</v>
      </c>
      <c r="E405" s="91" t="s">
        <v>514</v>
      </c>
      <c r="F405" s="8" t="s">
        <v>399</v>
      </c>
      <c r="G405" s="115">
        <f t="shared" si="40"/>
        <v>3270</v>
      </c>
      <c r="H405" s="115">
        <f t="shared" si="40"/>
        <v>3270</v>
      </c>
      <c r="I405" s="115">
        <f t="shared" si="40"/>
        <v>3270</v>
      </c>
    </row>
    <row r="406" spans="1:9" ht="25.5">
      <c r="A406" s="6" t="s">
        <v>4</v>
      </c>
      <c r="B406" s="7">
        <v>961</v>
      </c>
      <c r="C406" s="7">
        <v>10</v>
      </c>
      <c r="D406" s="8" t="s">
        <v>369</v>
      </c>
      <c r="E406" s="91" t="s">
        <v>515</v>
      </c>
      <c r="F406" s="8" t="s">
        <v>399</v>
      </c>
      <c r="G406" s="115">
        <f t="shared" si="40"/>
        <v>3270</v>
      </c>
      <c r="H406" s="115">
        <f t="shared" si="40"/>
        <v>3270</v>
      </c>
      <c r="I406" s="115">
        <f t="shared" si="40"/>
        <v>3270</v>
      </c>
    </row>
    <row r="407" spans="1:9" s="19" customFormat="1" ht="38.25">
      <c r="A407" s="16" t="s">
        <v>438</v>
      </c>
      <c r="B407" s="17">
        <v>961</v>
      </c>
      <c r="C407" s="17">
        <v>10</v>
      </c>
      <c r="D407" s="18" t="s">
        <v>369</v>
      </c>
      <c r="E407" s="92" t="s">
        <v>536</v>
      </c>
      <c r="F407" s="18" t="s">
        <v>399</v>
      </c>
      <c r="G407" s="118">
        <f t="shared" si="40"/>
        <v>3270</v>
      </c>
      <c r="H407" s="118">
        <f t="shared" si="40"/>
        <v>3270</v>
      </c>
      <c r="I407" s="118">
        <f t="shared" si="40"/>
        <v>3270</v>
      </c>
    </row>
    <row r="408" spans="1:9">
      <c r="A408" s="6" t="s">
        <v>430</v>
      </c>
      <c r="B408" s="7">
        <v>961</v>
      </c>
      <c r="C408" s="7">
        <v>10</v>
      </c>
      <c r="D408" s="8" t="s">
        <v>369</v>
      </c>
      <c r="E408" s="91" t="s">
        <v>536</v>
      </c>
      <c r="F408" s="8" t="s">
        <v>431</v>
      </c>
      <c r="G408" s="115">
        <f t="shared" si="40"/>
        <v>3270</v>
      </c>
      <c r="H408" s="115">
        <f t="shared" si="40"/>
        <v>3270</v>
      </c>
      <c r="I408" s="115">
        <f t="shared" si="40"/>
        <v>3270</v>
      </c>
    </row>
    <row r="409" spans="1:9">
      <c r="A409" s="6" t="s">
        <v>460</v>
      </c>
      <c r="B409" s="7">
        <v>961</v>
      </c>
      <c r="C409" s="7">
        <v>10</v>
      </c>
      <c r="D409" s="8" t="s">
        <v>369</v>
      </c>
      <c r="E409" s="91" t="s">
        <v>536</v>
      </c>
      <c r="F409" s="7">
        <v>310</v>
      </c>
      <c r="G409" s="119">
        <v>3270</v>
      </c>
      <c r="H409" s="119">
        <v>3270</v>
      </c>
      <c r="I409" s="119">
        <v>3270</v>
      </c>
    </row>
    <row r="410" spans="1:9" ht="13.5">
      <c r="A410" s="194" t="s">
        <v>76</v>
      </c>
      <c r="B410" s="195">
        <v>961</v>
      </c>
      <c r="C410" s="195">
        <v>10</v>
      </c>
      <c r="D410" s="196" t="s">
        <v>375</v>
      </c>
      <c r="E410" s="196" t="s">
        <v>521</v>
      </c>
      <c r="F410" s="196" t="s">
        <v>399</v>
      </c>
      <c r="G410" s="179">
        <f>G411</f>
        <v>7103.4</v>
      </c>
      <c r="H410" s="119"/>
      <c r="I410" s="119"/>
    </row>
    <row r="411" spans="1:9" ht="26.25">
      <c r="A411" s="166" t="s">
        <v>487</v>
      </c>
      <c r="B411" s="167">
        <v>961</v>
      </c>
      <c r="C411" s="167">
        <v>10</v>
      </c>
      <c r="D411" s="168" t="s">
        <v>375</v>
      </c>
      <c r="E411" s="186" t="s">
        <v>514</v>
      </c>
      <c r="F411" s="168" t="s">
        <v>399</v>
      </c>
      <c r="G411" s="179">
        <f>G412</f>
        <v>7103.4</v>
      </c>
      <c r="H411" s="119"/>
      <c r="I411" s="119"/>
    </row>
    <row r="412" spans="1:9" ht="26.25">
      <c r="A412" s="166" t="s">
        <v>4</v>
      </c>
      <c r="B412" s="167">
        <v>961</v>
      </c>
      <c r="C412" s="167">
        <v>10</v>
      </c>
      <c r="D412" s="168" t="s">
        <v>375</v>
      </c>
      <c r="E412" s="186" t="s">
        <v>515</v>
      </c>
      <c r="F412" s="168" t="s">
        <v>399</v>
      </c>
      <c r="G412" s="179">
        <f>G413+G416</f>
        <v>7103.4</v>
      </c>
      <c r="H412" s="119"/>
      <c r="I412" s="119"/>
    </row>
    <row r="413" spans="1:9" ht="76.5" customHeight="1">
      <c r="A413" s="16" t="s">
        <v>174</v>
      </c>
      <c r="B413" s="17">
        <v>961</v>
      </c>
      <c r="C413" s="17">
        <v>10</v>
      </c>
      <c r="D413" s="18" t="s">
        <v>375</v>
      </c>
      <c r="E413" s="92" t="s">
        <v>166</v>
      </c>
      <c r="F413" s="17" t="s">
        <v>399</v>
      </c>
      <c r="G413" s="122">
        <f>G414</f>
        <v>450</v>
      </c>
      <c r="H413" s="119"/>
      <c r="I413" s="119"/>
    </row>
    <row r="414" spans="1:9">
      <c r="A414" s="6" t="s">
        <v>430</v>
      </c>
      <c r="B414" s="7">
        <v>961</v>
      </c>
      <c r="C414" s="7">
        <v>10</v>
      </c>
      <c r="D414" s="8" t="s">
        <v>375</v>
      </c>
      <c r="E414" s="91" t="s">
        <v>166</v>
      </c>
      <c r="F414" s="7" t="s">
        <v>431</v>
      </c>
      <c r="G414" s="119">
        <f>G415</f>
        <v>450</v>
      </c>
      <c r="H414" s="119"/>
      <c r="I414" s="119"/>
    </row>
    <row r="415" spans="1:9">
      <c r="A415" s="6" t="s">
        <v>460</v>
      </c>
      <c r="B415" s="7">
        <v>961</v>
      </c>
      <c r="C415" s="7">
        <v>10</v>
      </c>
      <c r="D415" s="8" t="s">
        <v>375</v>
      </c>
      <c r="E415" s="91" t="s">
        <v>166</v>
      </c>
      <c r="F415" s="7">
        <v>310</v>
      </c>
      <c r="G415" s="119">
        <v>450</v>
      </c>
      <c r="H415" s="119"/>
      <c r="I415" s="119"/>
    </row>
    <row r="416" spans="1:9" ht="38.25">
      <c r="A416" s="161" t="s">
        <v>213</v>
      </c>
      <c r="B416" s="162">
        <v>961</v>
      </c>
      <c r="C416" s="162">
        <v>10</v>
      </c>
      <c r="D416" s="163" t="s">
        <v>375</v>
      </c>
      <c r="E416" s="193" t="s">
        <v>212</v>
      </c>
      <c r="F416" s="163" t="s">
        <v>399</v>
      </c>
      <c r="G416" s="165">
        <f>G417</f>
        <v>6653.4</v>
      </c>
      <c r="H416" s="119"/>
      <c r="I416" s="119"/>
    </row>
    <row r="417" spans="1:9">
      <c r="A417" s="166" t="s">
        <v>430</v>
      </c>
      <c r="B417" s="167">
        <v>961</v>
      </c>
      <c r="C417" s="167">
        <v>10</v>
      </c>
      <c r="D417" s="168" t="s">
        <v>375</v>
      </c>
      <c r="E417" s="186" t="s">
        <v>212</v>
      </c>
      <c r="F417" s="167">
        <v>300</v>
      </c>
      <c r="G417" s="170">
        <f>G418</f>
        <v>6653.4</v>
      </c>
      <c r="H417" s="119"/>
      <c r="I417" s="119"/>
    </row>
    <row r="418" spans="1:9" ht="25.5">
      <c r="A418" s="166" t="s">
        <v>67</v>
      </c>
      <c r="B418" s="167">
        <v>961</v>
      </c>
      <c r="C418" s="167">
        <v>10</v>
      </c>
      <c r="D418" s="168" t="s">
        <v>375</v>
      </c>
      <c r="E418" s="186" t="s">
        <v>212</v>
      </c>
      <c r="F418" s="167">
        <v>320</v>
      </c>
      <c r="G418" s="170">
        <v>6653.4</v>
      </c>
      <c r="H418" s="119"/>
      <c r="I418" s="119"/>
    </row>
    <row r="419" spans="1:9" ht="13.5">
      <c r="A419" s="74" t="s">
        <v>411</v>
      </c>
      <c r="B419" s="44">
        <v>961</v>
      </c>
      <c r="C419" s="44">
        <v>10</v>
      </c>
      <c r="D419" s="48" t="s">
        <v>377</v>
      </c>
      <c r="E419" s="48" t="s">
        <v>521</v>
      </c>
      <c r="F419" s="48" t="s">
        <v>399</v>
      </c>
      <c r="G419" s="179">
        <f t="shared" ref="G419:I420" si="41">G420</f>
        <v>63444.409</v>
      </c>
      <c r="H419" s="179" t="e">
        <f t="shared" si="41"/>
        <v>#REF!</v>
      </c>
      <c r="I419" s="179" t="e">
        <f t="shared" si="41"/>
        <v>#REF!</v>
      </c>
    </row>
    <row r="420" spans="1:9" ht="25.5">
      <c r="A420" s="33" t="s">
        <v>487</v>
      </c>
      <c r="B420" s="35">
        <v>961</v>
      </c>
      <c r="C420" s="35">
        <v>10</v>
      </c>
      <c r="D420" s="34" t="s">
        <v>377</v>
      </c>
      <c r="E420" s="99" t="s">
        <v>514</v>
      </c>
      <c r="F420" s="34" t="s">
        <v>399</v>
      </c>
      <c r="G420" s="119">
        <f t="shared" si="41"/>
        <v>63444.409</v>
      </c>
      <c r="H420" s="119" t="e">
        <f t="shared" si="41"/>
        <v>#REF!</v>
      </c>
      <c r="I420" s="119" t="e">
        <f t="shared" si="41"/>
        <v>#REF!</v>
      </c>
    </row>
    <row r="421" spans="1:9" ht="25.5">
      <c r="A421" s="166" t="s">
        <v>4</v>
      </c>
      <c r="B421" s="167">
        <v>961</v>
      </c>
      <c r="C421" s="167">
        <v>10</v>
      </c>
      <c r="D421" s="168" t="s">
        <v>377</v>
      </c>
      <c r="E421" s="186" t="s">
        <v>515</v>
      </c>
      <c r="F421" s="168" t="s">
        <v>399</v>
      </c>
      <c r="G421" s="170">
        <f>G422+G431+G428</f>
        <v>63444.409</v>
      </c>
      <c r="H421" s="170" t="e">
        <f>#REF!+H422+H431</f>
        <v>#REF!</v>
      </c>
      <c r="I421" s="170" t="e">
        <f>#REF!+I422+I431</f>
        <v>#REF!</v>
      </c>
    </row>
    <row r="422" spans="1:9" s="19" customFormat="1" ht="51">
      <c r="A422" s="16" t="s">
        <v>330</v>
      </c>
      <c r="B422" s="37">
        <v>961</v>
      </c>
      <c r="C422" s="37">
        <v>10</v>
      </c>
      <c r="D422" s="39" t="s">
        <v>377</v>
      </c>
      <c r="E422" s="91" t="s">
        <v>331</v>
      </c>
      <c r="F422" s="39" t="s">
        <v>399</v>
      </c>
      <c r="G422" s="165">
        <f>G425+G423</f>
        <v>28448.793999999998</v>
      </c>
      <c r="H422" s="165">
        <f>H425+H423</f>
        <v>28769.775999999998</v>
      </c>
      <c r="I422" s="165">
        <f>I425+I423</f>
        <v>29726.583999999999</v>
      </c>
    </row>
    <row r="423" spans="1:9" s="19" customFormat="1" ht="25.5">
      <c r="A423" s="6" t="s">
        <v>282</v>
      </c>
      <c r="B423" s="35">
        <v>961</v>
      </c>
      <c r="C423" s="35">
        <v>10</v>
      </c>
      <c r="D423" s="34" t="s">
        <v>377</v>
      </c>
      <c r="E423" s="91" t="s">
        <v>331</v>
      </c>
      <c r="F423" s="8" t="s">
        <v>425</v>
      </c>
      <c r="G423" s="158">
        <f>G424</f>
        <v>337.67399999999998</v>
      </c>
      <c r="H423" s="158">
        <f>H424</f>
        <v>345.94400000000002</v>
      </c>
      <c r="I423" s="158">
        <f>I424</f>
        <v>354.54500000000002</v>
      </c>
    </row>
    <row r="424" spans="1:9" s="19" customFormat="1" ht="25.5">
      <c r="A424" s="6" t="s">
        <v>452</v>
      </c>
      <c r="B424" s="35">
        <v>961</v>
      </c>
      <c r="C424" s="35">
        <v>10</v>
      </c>
      <c r="D424" s="34" t="s">
        <v>377</v>
      </c>
      <c r="E424" s="91" t="s">
        <v>331</v>
      </c>
      <c r="F424" s="8" t="s">
        <v>453</v>
      </c>
      <c r="G424" s="158">
        <v>337.67399999999998</v>
      </c>
      <c r="H424" s="165">
        <v>345.94400000000002</v>
      </c>
      <c r="I424" s="165">
        <v>354.54500000000002</v>
      </c>
    </row>
    <row r="425" spans="1:9">
      <c r="A425" s="6" t="s">
        <v>430</v>
      </c>
      <c r="B425" s="35">
        <v>961</v>
      </c>
      <c r="C425" s="35">
        <v>10</v>
      </c>
      <c r="D425" s="34" t="s">
        <v>377</v>
      </c>
      <c r="E425" s="91" t="s">
        <v>331</v>
      </c>
      <c r="F425" s="35">
        <v>300</v>
      </c>
      <c r="G425" s="119">
        <f>G426+G427</f>
        <v>28111.119999999999</v>
      </c>
      <c r="H425" s="119">
        <f>H426</f>
        <v>28423.831999999999</v>
      </c>
      <c r="I425" s="119">
        <f>I426</f>
        <v>29372.039000000001</v>
      </c>
    </row>
    <row r="426" spans="1:9">
      <c r="A426" s="6" t="s">
        <v>460</v>
      </c>
      <c r="B426" s="35">
        <v>961</v>
      </c>
      <c r="C426" s="35">
        <v>10</v>
      </c>
      <c r="D426" s="34" t="s">
        <v>377</v>
      </c>
      <c r="E426" s="91" t="s">
        <v>331</v>
      </c>
      <c r="F426" s="35">
        <v>310</v>
      </c>
      <c r="G426" s="158">
        <v>22288.714</v>
      </c>
      <c r="H426" s="119">
        <v>28423.831999999999</v>
      </c>
      <c r="I426" s="119">
        <v>29372.039000000001</v>
      </c>
    </row>
    <row r="427" spans="1:9" ht="25.5">
      <c r="A427" s="166" t="s">
        <v>67</v>
      </c>
      <c r="B427" s="35">
        <v>961</v>
      </c>
      <c r="C427" s="35">
        <v>10</v>
      </c>
      <c r="D427" s="34" t="s">
        <v>377</v>
      </c>
      <c r="E427" s="91" t="s">
        <v>331</v>
      </c>
      <c r="F427" s="35">
        <v>320</v>
      </c>
      <c r="G427" s="158">
        <f>5223.238+599.168</f>
        <v>5822.4059999999999</v>
      </c>
      <c r="H427" s="119"/>
      <c r="I427" s="119"/>
    </row>
    <row r="428" spans="1:9" ht="52.5" customHeight="1">
      <c r="A428" s="161" t="s">
        <v>218</v>
      </c>
      <c r="B428" s="162">
        <v>961</v>
      </c>
      <c r="C428" s="162">
        <v>10</v>
      </c>
      <c r="D428" s="163" t="s">
        <v>377</v>
      </c>
      <c r="E428" s="193" t="s">
        <v>217</v>
      </c>
      <c r="F428" s="163" t="s">
        <v>399</v>
      </c>
      <c r="G428" s="197">
        <f>G429</f>
        <v>18821.934000000001</v>
      </c>
      <c r="H428" s="119"/>
      <c r="I428" s="119"/>
    </row>
    <row r="429" spans="1:9" ht="25.5">
      <c r="A429" s="166" t="s">
        <v>499</v>
      </c>
      <c r="B429" s="167">
        <v>961</v>
      </c>
      <c r="C429" s="167">
        <v>10</v>
      </c>
      <c r="D429" s="168" t="s">
        <v>377</v>
      </c>
      <c r="E429" s="186" t="s">
        <v>217</v>
      </c>
      <c r="F429" s="167">
        <v>400</v>
      </c>
      <c r="G429" s="197">
        <f>G430</f>
        <v>18821.934000000001</v>
      </c>
      <c r="H429" s="119"/>
      <c r="I429" s="119"/>
    </row>
    <row r="430" spans="1:9">
      <c r="A430" s="166" t="s">
        <v>502</v>
      </c>
      <c r="B430" s="167">
        <v>961</v>
      </c>
      <c r="C430" s="167">
        <v>10</v>
      </c>
      <c r="D430" s="168" t="s">
        <v>377</v>
      </c>
      <c r="E430" s="186" t="s">
        <v>217</v>
      </c>
      <c r="F430" s="167">
        <v>410</v>
      </c>
      <c r="G430" s="197">
        <v>18821.934000000001</v>
      </c>
      <c r="H430" s="119"/>
      <c r="I430" s="119"/>
    </row>
    <row r="431" spans="1:9" s="19" customFormat="1" ht="52.5" customHeight="1">
      <c r="A431" s="161" t="s">
        <v>216</v>
      </c>
      <c r="B431" s="162">
        <v>961</v>
      </c>
      <c r="C431" s="162">
        <v>10</v>
      </c>
      <c r="D431" s="163" t="s">
        <v>377</v>
      </c>
      <c r="E431" s="193" t="s">
        <v>292</v>
      </c>
      <c r="F431" s="163" t="s">
        <v>399</v>
      </c>
      <c r="G431" s="165">
        <f>G432+G434</f>
        <v>16173.681</v>
      </c>
      <c r="H431" s="122">
        <f>H434</f>
        <v>19140.580999999998</v>
      </c>
      <c r="I431" s="122">
        <f>I434</f>
        <v>19559.159</v>
      </c>
    </row>
    <row r="432" spans="1:9" s="19" customFormat="1" ht="45.75" hidden="1" customHeight="1">
      <c r="A432" s="166" t="s">
        <v>282</v>
      </c>
      <c r="B432" s="167">
        <v>961</v>
      </c>
      <c r="C432" s="167">
        <v>10</v>
      </c>
      <c r="D432" s="168" t="s">
        <v>377</v>
      </c>
      <c r="E432" s="186" t="s">
        <v>292</v>
      </c>
      <c r="F432" s="168" t="s">
        <v>425</v>
      </c>
      <c r="G432" s="170">
        <f>G433</f>
        <v>0</v>
      </c>
      <c r="H432" s="122"/>
      <c r="I432" s="122"/>
    </row>
    <row r="433" spans="1:9" s="19" customFormat="1" ht="45.75" hidden="1" customHeight="1">
      <c r="A433" s="166" t="s">
        <v>452</v>
      </c>
      <c r="B433" s="167">
        <v>961</v>
      </c>
      <c r="C433" s="167">
        <v>10</v>
      </c>
      <c r="D433" s="168" t="s">
        <v>377</v>
      </c>
      <c r="E433" s="186" t="s">
        <v>292</v>
      </c>
      <c r="F433" s="168" t="s">
        <v>453</v>
      </c>
      <c r="G433" s="170">
        <v>0</v>
      </c>
      <c r="H433" s="122"/>
      <c r="I433" s="122"/>
    </row>
    <row r="434" spans="1:9" ht="25.5">
      <c r="A434" s="166" t="s">
        <v>499</v>
      </c>
      <c r="B434" s="167">
        <v>961</v>
      </c>
      <c r="C434" s="167">
        <v>10</v>
      </c>
      <c r="D434" s="168" t="s">
        <v>377</v>
      </c>
      <c r="E434" s="186" t="s">
        <v>292</v>
      </c>
      <c r="F434" s="167">
        <v>400</v>
      </c>
      <c r="G434" s="170">
        <f>G435</f>
        <v>16173.681</v>
      </c>
      <c r="H434" s="119">
        <f>H435</f>
        <v>19140.580999999998</v>
      </c>
      <c r="I434" s="119">
        <f>I435</f>
        <v>19559.159</v>
      </c>
    </row>
    <row r="435" spans="1:9">
      <c r="A435" s="166" t="s">
        <v>502</v>
      </c>
      <c r="B435" s="167">
        <v>961</v>
      </c>
      <c r="C435" s="167">
        <v>10</v>
      </c>
      <c r="D435" s="168" t="s">
        <v>377</v>
      </c>
      <c r="E435" s="186" t="s">
        <v>292</v>
      </c>
      <c r="F435" s="167">
        <v>410</v>
      </c>
      <c r="G435" s="170">
        <v>16173.681</v>
      </c>
      <c r="H435" s="119">
        <f>20048.569-H160</f>
        <v>19140.580999999998</v>
      </c>
      <c r="I435" s="119">
        <f>20467.147-I160</f>
        <v>19559.159</v>
      </c>
    </row>
    <row r="436" spans="1:9" s="21" customFormat="1" ht="13.5">
      <c r="A436" s="105" t="s">
        <v>6</v>
      </c>
      <c r="B436" s="14">
        <v>961</v>
      </c>
      <c r="C436" s="14">
        <v>12</v>
      </c>
      <c r="D436" s="15" t="s">
        <v>370</v>
      </c>
      <c r="E436" s="106" t="s">
        <v>521</v>
      </c>
      <c r="F436" s="48" t="s">
        <v>399</v>
      </c>
      <c r="G436" s="117">
        <f t="shared" ref="G436:I441" si="42">G437</f>
        <v>2701</v>
      </c>
      <c r="H436" s="117">
        <f t="shared" si="42"/>
        <v>2670</v>
      </c>
      <c r="I436" s="117">
        <f t="shared" si="42"/>
        <v>2670</v>
      </c>
    </row>
    <row r="437" spans="1:9" s="21" customFormat="1" ht="13.5">
      <c r="A437" s="105" t="s">
        <v>7</v>
      </c>
      <c r="B437" s="14">
        <v>961</v>
      </c>
      <c r="C437" s="14">
        <v>12</v>
      </c>
      <c r="D437" s="15" t="s">
        <v>383</v>
      </c>
      <c r="E437" s="15" t="s">
        <v>521</v>
      </c>
      <c r="F437" s="48" t="s">
        <v>399</v>
      </c>
      <c r="G437" s="117">
        <f t="shared" si="42"/>
        <v>2701</v>
      </c>
      <c r="H437" s="117">
        <f t="shared" si="42"/>
        <v>2670</v>
      </c>
      <c r="I437" s="117">
        <f t="shared" si="42"/>
        <v>2670</v>
      </c>
    </row>
    <row r="438" spans="1:9" ht="38.25">
      <c r="A438" s="60" t="s">
        <v>343</v>
      </c>
      <c r="B438" s="9">
        <v>961</v>
      </c>
      <c r="C438" s="9">
        <v>12</v>
      </c>
      <c r="D438" s="5" t="s">
        <v>383</v>
      </c>
      <c r="E438" s="5" t="s">
        <v>543</v>
      </c>
      <c r="F438" s="5" t="s">
        <v>399</v>
      </c>
      <c r="G438" s="116">
        <f t="shared" si="42"/>
        <v>2701</v>
      </c>
      <c r="H438" s="116">
        <f t="shared" si="42"/>
        <v>2670</v>
      </c>
      <c r="I438" s="116">
        <f t="shared" si="42"/>
        <v>2670</v>
      </c>
    </row>
    <row r="439" spans="1:9" ht="54">
      <c r="A439" s="58" t="s">
        <v>41</v>
      </c>
      <c r="B439" s="44">
        <v>961</v>
      </c>
      <c r="C439" s="14">
        <v>12</v>
      </c>
      <c r="D439" s="15" t="s">
        <v>383</v>
      </c>
      <c r="E439" s="48" t="s">
        <v>34</v>
      </c>
      <c r="F439" s="48" t="s">
        <v>399</v>
      </c>
      <c r="G439" s="179">
        <f t="shared" si="42"/>
        <v>2701</v>
      </c>
      <c r="H439" s="179">
        <f t="shared" si="42"/>
        <v>2670</v>
      </c>
      <c r="I439" s="179">
        <f t="shared" si="42"/>
        <v>2670</v>
      </c>
    </row>
    <row r="440" spans="1:9" s="19" customFormat="1" ht="39" customHeight="1">
      <c r="A440" s="16" t="s">
        <v>463</v>
      </c>
      <c r="B440" s="17">
        <v>961</v>
      </c>
      <c r="C440" s="17">
        <v>12</v>
      </c>
      <c r="D440" s="18" t="s">
        <v>383</v>
      </c>
      <c r="E440" s="39" t="s">
        <v>35</v>
      </c>
      <c r="F440" s="39" t="s">
        <v>399</v>
      </c>
      <c r="G440" s="118">
        <f t="shared" si="42"/>
        <v>2701</v>
      </c>
      <c r="H440" s="118">
        <f t="shared" si="42"/>
        <v>2670</v>
      </c>
      <c r="I440" s="118">
        <f t="shared" si="42"/>
        <v>2670</v>
      </c>
    </row>
    <row r="441" spans="1:9" ht="27.75" customHeight="1">
      <c r="A441" s="6" t="s">
        <v>434</v>
      </c>
      <c r="B441" s="35">
        <v>961</v>
      </c>
      <c r="C441" s="7">
        <v>12</v>
      </c>
      <c r="D441" s="8" t="s">
        <v>383</v>
      </c>
      <c r="E441" s="34" t="s">
        <v>35</v>
      </c>
      <c r="F441" s="34" t="s">
        <v>433</v>
      </c>
      <c r="G441" s="115">
        <f t="shared" si="42"/>
        <v>2701</v>
      </c>
      <c r="H441" s="115">
        <f t="shared" si="42"/>
        <v>2670</v>
      </c>
      <c r="I441" s="115">
        <f t="shared" si="42"/>
        <v>2670</v>
      </c>
    </row>
    <row r="442" spans="1:9" ht="15.75" customHeight="1">
      <c r="A442" s="6" t="s">
        <v>465</v>
      </c>
      <c r="B442" s="35">
        <v>961</v>
      </c>
      <c r="C442" s="7">
        <v>12</v>
      </c>
      <c r="D442" s="8" t="s">
        <v>383</v>
      </c>
      <c r="E442" s="34" t="s">
        <v>35</v>
      </c>
      <c r="F442" s="34" t="s">
        <v>466</v>
      </c>
      <c r="G442" s="119">
        <v>2701</v>
      </c>
      <c r="H442" s="119">
        <v>2670</v>
      </c>
      <c r="I442" s="119">
        <v>2670</v>
      </c>
    </row>
    <row r="443" spans="1:9" ht="28.5">
      <c r="A443" s="136" t="s">
        <v>410</v>
      </c>
      <c r="B443" s="137" t="s">
        <v>405</v>
      </c>
      <c r="C443" s="138" t="s">
        <v>370</v>
      </c>
      <c r="D443" s="138" t="s">
        <v>370</v>
      </c>
      <c r="E443" s="137" t="s">
        <v>521</v>
      </c>
      <c r="F443" s="138" t="s">
        <v>399</v>
      </c>
      <c r="G443" s="124">
        <f>G444+G639</f>
        <v>1523289.9820000001</v>
      </c>
      <c r="H443" s="124" t="e">
        <f>H444+H639</f>
        <v>#REF!</v>
      </c>
      <c r="I443" s="124" t="e">
        <f>I444+I639</f>
        <v>#REF!</v>
      </c>
    </row>
    <row r="444" spans="1:9" s="19" customFormat="1" ht="13.5">
      <c r="A444" s="13" t="s">
        <v>386</v>
      </c>
      <c r="B444" s="14">
        <v>966</v>
      </c>
      <c r="C444" s="15" t="s">
        <v>380</v>
      </c>
      <c r="D444" s="15" t="s">
        <v>370</v>
      </c>
      <c r="E444" s="15" t="s">
        <v>521</v>
      </c>
      <c r="F444" s="15" t="s">
        <v>399</v>
      </c>
      <c r="G444" s="117">
        <f>G445+G483+G556+G581+G592</f>
        <v>1506108.817</v>
      </c>
      <c r="H444" s="117" t="e">
        <f>H445+H483+H556+H581+H592</f>
        <v>#REF!</v>
      </c>
      <c r="I444" s="117" t="e">
        <f>I445+I483+I556+I581+I592</f>
        <v>#REF!</v>
      </c>
    </row>
    <row r="445" spans="1:9" ht="13.5">
      <c r="A445" s="13" t="s">
        <v>387</v>
      </c>
      <c r="B445" s="14">
        <v>966</v>
      </c>
      <c r="C445" s="15" t="s">
        <v>380</v>
      </c>
      <c r="D445" s="15" t="s">
        <v>369</v>
      </c>
      <c r="E445" s="15" t="s">
        <v>521</v>
      </c>
      <c r="F445" s="15" t="s">
        <v>399</v>
      </c>
      <c r="G445" s="117">
        <f t="shared" ref="G445:I446" si="43">G446</f>
        <v>540157.03500000003</v>
      </c>
      <c r="H445" s="117" t="e">
        <f t="shared" si="43"/>
        <v>#REF!</v>
      </c>
      <c r="I445" s="117" t="e">
        <f t="shared" si="43"/>
        <v>#REF!</v>
      </c>
    </row>
    <row r="446" spans="1:9" ht="38.25">
      <c r="A446" s="51" t="s">
        <v>323</v>
      </c>
      <c r="B446" s="14">
        <v>966</v>
      </c>
      <c r="C446" s="5" t="s">
        <v>380</v>
      </c>
      <c r="D446" s="5" t="s">
        <v>369</v>
      </c>
      <c r="E446" s="5" t="s">
        <v>537</v>
      </c>
      <c r="F446" s="5" t="s">
        <v>399</v>
      </c>
      <c r="G446" s="116">
        <f t="shared" si="43"/>
        <v>540157.03500000003</v>
      </c>
      <c r="H446" s="116" t="e">
        <f t="shared" si="43"/>
        <v>#REF!</v>
      </c>
      <c r="I446" s="116" t="e">
        <f t="shared" si="43"/>
        <v>#REF!</v>
      </c>
    </row>
    <row r="447" spans="1:9" s="19" customFormat="1" ht="24.75" customHeight="1">
      <c r="A447" s="53" t="s">
        <v>462</v>
      </c>
      <c r="B447" s="14">
        <v>966</v>
      </c>
      <c r="C447" s="15" t="s">
        <v>380</v>
      </c>
      <c r="D447" s="15" t="s">
        <v>369</v>
      </c>
      <c r="E447" s="15" t="s">
        <v>538</v>
      </c>
      <c r="F447" s="15" t="s">
        <v>399</v>
      </c>
      <c r="G447" s="117">
        <f>G448+G453+G456+G459+G462+G468+G471+G465+G474+G477+G480</f>
        <v>540157.03500000003</v>
      </c>
      <c r="H447" s="117" t="e">
        <f>H448+H456+H459+H462+#REF!+#REF!+H471+#REF!+H474</f>
        <v>#REF!</v>
      </c>
      <c r="I447" s="117" t="e">
        <f>I448+I456+I459+I462+#REF!+#REF!+I471+#REF!+I474</f>
        <v>#REF!</v>
      </c>
    </row>
    <row r="448" spans="1:9" s="19" customFormat="1" ht="38.25">
      <c r="A448" s="52" t="s">
        <v>463</v>
      </c>
      <c r="B448" s="17">
        <v>966</v>
      </c>
      <c r="C448" s="18" t="s">
        <v>380</v>
      </c>
      <c r="D448" s="18" t="s">
        <v>369</v>
      </c>
      <c r="E448" s="18" t="s">
        <v>539</v>
      </c>
      <c r="F448" s="18" t="s">
        <v>399</v>
      </c>
      <c r="G448" s="122">
        <f>G449+G451</f>
        <v>156939.06299999999</v>
      </c>
      <c r="H448" s="122">
        <f>H451</f>
        <v>152909.91</v>
      </c>
      <c r="I448" s="122">
        <f>I451</f>
        <v>152909.91</v>
      </c>
    </row>
    <row r="449" spans="1:9" s="19" customFormat="1" ht="25.5">
      <c r="A449" s="6" t="s">
        <v>282</v>
      </c>
      <c r="B449" s="7">
        <v>966</v>
      </c>
      <c r="C449" s="8" t="s">
        <v>380</v>
      </c>
      <c r="D449" s="8" t="s">
        <v>369</v>
      </c>
      <c r="E449" s="8" t="s">
        <v>539</v>
      </c>
      <c r="F449" s="8" t="s">
        <v>425</v>
      </c>
      <c r="G449" s="119">
        <f>G450</f>
        <v>3677.7579999999998</v>
      </c>
      <c r="H449" s="122"/>
      <c r="I449" s="122"/>
    </row>
    <row r="450" spans="1:9" s="19" customFormat="1" ht="25.5">
      <c r="A450" s="6" t="s">
        <v>452</v>
      </c>
      <c r="B450" s="7">
        <v>966</v>
      </c>
      <c r="C450" s="8" t="s">
        <v>380</v>
      </c>
      <c r="D450" s="8" t="s">
        <v>369</v>
      </c>
      <c r="E450" s="8" t="s">
        <v>539</v>
      </c>
      <c r="F450" s="8" t="s">
        <v>453</v>
      </c>
      <c r="G450" s="119">
        <v>3677.7579999999998</v>
      </c>
      <c r="H450" s="122"/>
      <c r="I450" s="122"/>
    </row>
    <row r="451" spans="1:9" ht="25.5">
      <c r="A451" s="6" t="s">
        <v>434</v>
      </c>
      <c r="B451" s="7">
        <v>966</v>
      </c>
      <c r="C451" s="8" t="s">
        <v>380</v>
      </c>
      <c r="D451" s="8" t="s">
        <v>369</v>
      </c>
      <c r="E451" s="8" t="s">
        <v>539</v>
      </c>
      <c r="F451" s="8" t="s">
        <v>433</v>
      </c>
      <c r="G451" s="119">
        <f>G452</f>
        <v>153261.30499999999</v>
      </c>
      <c r="H451" s="119">
        <f>H452</f>
        <v>152909.91</v>
      </c>
      <c r="I451" s="119">
        <f>I452</f>
        <v>152909.91</v>
      </c>
    </row>
    <row r="452" spans="1:9">
      <c r="A452" s="6" t="s">
        <v>465</v>
      </c>
      <c r="B452" s="7">
        <v>966</v>
      </c>
      <c r="C452" s="8" t="s">
        <v>380</v>
      </c>
      <c r="D452" s="8" t="s">
        <v>369</v>
      </c>
      <c r="E452" s="8" t="s">
        <v>539</v>
      </c>
      <c r="F452" s="8" t="s">
        <v>466</v>
      </c>
      <c r="G452" s="119">
        <v>153261.30499999999</v>
      </c>
      <c r="H452" s="119">
        <v>152909.91</v>
      </c>
      <c r="I452" s="119">
        <v>152909.91</v>
      </c>
    </row>
    <row r="453" spans="1:9" s="19" customFormat="1" ht="76.5" hidden="1">
      <c r="A453" s="16" t="s">
        <v>277</v>
      </c>
      <c r="B453" s="17">
        <v>966</v>
      </c>
      <c r="C453" s="18" t="s">
        <v>380</v>
      </c>
      <c r="D453" s="18" t="s">
        <v>369</v>
      </c>
      <c r="E453" s="18" t="s">
        <v>293</v>
      </c>
      <c r="F453" s="18" t="s">
        <v>399</v>
      </c>
      <c r="G453" s="122">
        <f>G454</f>
        <v>0</v>
      </c>
      <c r="H453" s="122"/>
      <c r="I453" s="122"/>
    </row>
    <row r="454" spans="1:9" hidden="1">
      <c r="A454" s="50" t="s">
        <v>426</v>
      </c>
      <c r="B454" s="7">
        <v>966</v>
      </c>
      <c r="C454" s="8" t="s">
        <v>380</v>
      </c>
      <c r="D454" s="8" t="s">
        <v>369</v>
      </c>
      <c r="E454" s="8" t="s">
        <v>293</v>
      </c>
      <c r="F454" s="8" t="s">
        <v>427</v>
      </c>
      <c r="G454" s="119">
        <f>G455</f>
        <v>0</v>
      </c>
      <c r="H454" s="119"/>
      <c r="I454" s="119"/>
    </row>
    <row r="455" spans="1:9" ht="38.25" hidden="1">
      <c r="A455" s="50" t="s">
        <v>461</v>
      </c>
      <c r="B455" s="7">
        <v>966</v>
      </c>
      <c r="C455" s="8" t="s">
        <v>380</v>
      </c>
      <c r="D455" s="8" t="s">
        <v>369</v>
      </c>
      <c r="E455" s="8" t="s">
        <v>293</v>
      </c>
      <c r="F455" s="8" t="s">
        <v>278</v>
      </c>
      <c r="G455" s="119">
        <v>0</v>
      </c>
      <c r="H455" s="119"/>
      <c r="I455" s="119"/>
    </row>
    <row r="456" spans="1:9" s="172" customFormat="1" ht="51">
      <c r="A456" s="161" t="s">
        <v>38</v>
      </c>
      <c r="B456" s="162">
        <v>966</v>
      </c>
      <c r="C456" s="163" t="s">
        <v>380</v>
      </c>
      <c r="D456" s="163" t="s">
        <v>369</v>
      </c>
      <c r="E456" s="163" t="s">
        <v>540</v>
      </c>
      <c r="F456" s="163" t="s">
        <v>399</v>
      </c>
      <c r="G456" s="165">
        <f t="shared" ref="G456:I457" si="44">G457</f>
        <v>195895.95</v>
      </c>
      <c r="H456" s="165">
        <f t="shared" si="44"/>
        <v>196957.16500000001</v>
      </c>
      <c r="I456" s="165">
        <f t="shared" si="44"/>
        <v>208226.986</v>
      </c>
    </row>
    <row r="457" spans="1:9" ht="25.5">
      <c r="A457" s="6" t="s">
        <v>434</v>
      </c>
      <c r="B457" s="7">
        <v>966</v>
      </c>
      <c r="C457" s="8" t="s">
        <v>380</v>
      </c>
      <c r="D457" s="8" t="s">
        <v>369</v>
      </c>
      <c r="E457" s="8" t="s">
        <v>540</v>
      </c>
      <c r="F457" s="8" t="s">
        <v>433</v>
      </c>
      <c r="G457" s="119">
        <f t="shared" si="44"/>
        <v>195895.95</v>
      </c>
      <c r="H457" s="119">
        <f t="shared" si="44"/>
        <v>196957.16500000001</v>
      </c>
      <c r="I457" s="119">
        <f t="shared" si="44"/>
        <v>208226.986</v>
      </c>
    </row>
    <row r="458" spans="1:9">
      <c r="A458" s="6" t="s">
        <v>465</v>
      </c>
      <c r="B458" s="7">
        <v>966</v>
      </c>
      <c r="C458" s="8" t="s">
        <v>380</v>
      </c>
      <c r="D458" s="8" t="s">
        <v>369</v>
      </c>
      <c r="E458" s="8" t="s">
        <v>540</v>
      </c>
      <c r="F458" s="8" t="s">
        <v>466</v>
      </c>
      <c r="G458" s="119">
        <v>195895.95</v>
      </c>
      <c r="H458" s="119">
        <v>196957.16500000001</v>
      </c>
      <c r="I458" s="119">
        <v>208226.986</v>
      </c>
    </row>
    <row r="459" spans="1:9" s="172" customFormat="1" ht="25.5">
      <c r="A459" s="173" t="s">
        <v>468</v>
      </c>
      <c r="B459" s="162">
        <v>966</v>
      </c>
      <c r="C459" s="163" t="s">
        <v>380</v>
      </c>
      <c r="D459" s="163" t="s">
        <v>369</v>
      </c>
      <c r="E459" s="163" t="s">
        <v>541</v>
      </c>
      <c r="F459" s="163" t="s">
        <v>399</v>
      </c>
      <c r="G459" s="170">
        <f t="shared" ref="G459:I460" si="45">G460</f>
        <v>9994.0570000000007</v>
      </c>
      <c r="H459" s="170">
        <f t="shared" si="45"/>
        <v>0</v>
      </c>
      <c r="I459" s="170">
        <f t="shared" si="45"/>
        <v>0</v>
      </c>
    </row>
    <row r="460" spans="1:9" ht="25.5">
      <c r="A460" s="6" t="s">
        <v>434</v>
      </c>
      <c r="B460" s="35">
        <v>966</v>
      </c>
      <c r="C460" s="34" t="s">
        <v>380</v>
      </c>
      <c r="D460" s="34" t="s">
        <v>369</v>
      </c>
      <c r="E460" s="34" t="s">
        <v>541</v>
      </c>
      <c r="F460" s="34" t="s">
        <v>433</v>
      </c>
      <c r="G460" s="119">
        <f t="shared" si="45"/>
        <v>9994.0570000000007</v>
      </c>
      <c r="H460" s="119">
        <f t="shared" si="45"/>
        <v>0</v>
      </c>
      <c r="I460" s="119">
        <f t="shared" si="45"/>
        <v>0</v>
      </c>
    </row>
    <row r="461" spans="1:9">
      <c r="A461" s="6" t="s">
        <v>465</v>
      </c>
      <c r="B461" s="35">
        <v>966</v>
      </c>
      <c r="C461" s="34" t="s">
        <v>380</v>
      </c>
      <c r="D461" s="34" t="s">
        <v>369</v>
      </c>
      <c r="E461" s="34" t="s">
        <v>541</v>
      </c>
      <c r="F461" s="34" t="s">
        <v>466</v>
      </c>
      <c r="G461" s="119">
        <v>9994.0570000000007</v>
      </c>
      <c r="H461" s="115">
        <v>0</v>
      </c>
      <c r="I461" s="115">
        <v>0</v>
      </c>
    </row>
    <row r="462" spans="1:9" s="19" customFormat="1">
      <c r="A462" s="47" t="s">
        <v>464</v>
      </c>
      <c r="B462" s="17">
        <v>966</v>
      </c>
      <c r="C462" s="18" t="s">
        <v>380</v>
      </c>
      <c r="D462" s="18" t="s">
        <v>369</v>
      </c>
      <c r="E462" s="18" t="s">
        <v>542</v>
      </c>
      <c r="F462" s="18" t="s">
        <v>399</v>
      </c>
      <c r="G462" s="122">
        <f t="shared" ref="G462:I463" si="46">G463</f>
        <v>2889.58</v>
      </c>
      <c r="H462" s="122">
        <f t="shared" si="46"/>
        <v>962.9</v>
      </c>
      <c r="I462" s="122">
        <f t="shared" si="46"/>
        <v>198</v>
      </c>
    </row>
    <row r="463" spans="1:9" ht="25.5">
      <c r="A463" s="6" t="s">
        <v>434</v>
      </c>
      <c r="B463" s="7">
        <v>966</v>
      </c>
      <c r="C463" s="8" t="s">
        <v>380</v>
      </c>
      <c r="D463" s="8" t="s">
        <v>369</v>
      </c>
      <c r="E463" s="8" t="s">
        <v>542</v>
      </c>
      <c r="F463" s="8" t="s">
        <v>433</v>
      </c>
      <c r="G463" s="119">
        <f t="shared" si="46"/>
        <v>2889.58</v>
      </c>
      <c r="H463" s="119">
        <f t="shared" si="46"/>
        <v>962.9</v>
      </c>
      <c r="I463" s="119">
        <f t="shared" si="46"/>
        <v>198</v>
      </c>
    </row>
    <row r="464" spans="1:9">
      <c r="A464" s="6" t="s">
        <v>465</v>
      </c>
      <c r="B464" s="7">
        <v>966</v>
      </c>
      <c r="C464" s="8" t="s">
        <v>380</v>
      </c>
      <c r="D464" s="8" t="s">
        <v>369</v>
      </c>
      <c r="E464" s="8" t="s">
        <v>542</v>
      </c>
      <c r="F464" s="8" t="s">
        <v>466</v>
      </c>
      <c r="G464" s="119">
        <f>289.1+2600.48</f>
        <v>2889.58</v>
      </c>
      <c r="H464" s="115">
        <v>962.9</v>
      </c>
      <c r="I464" s="115">
        <v>198</v>
      </c>
    </row>
    <row r="465" spans="1:9" ht="42.75" hidden="1" customHeight="1">
      <c r="A465" s="38" t="s">
        <v>23</v>
      </c>
      <c r="B465" s="37">
        <v>966</v>
      </c>
      <c r="C465" s="39" t="s">
        <v>380</v>
      </c>
      <c r="D465" s="39" t="s">
        <v>369</v>
      </c>
      <c r="E465" s="39" t="s">
        <v>36</v>
      </c>
      <c r="F465" s="39" t="s">
        <v>399</v>
      </c>
      <c r="G465" s="122">
        <f>G466</f>
        <v>0</v>
      </c>
      <c r="H465" s="115"/>
      <c r="I465" s="115"/>
    </row>
    <row r="466" spans="1:9" ht="25.5" hidden="1">
      <c r="A466" s="6" t="s">
        <v>434</v>
      </c>
      <c r="B466" s="35">
        <v>966</v>
      </c>
      <c r="C466" s="34" t="s">
        <v>380</v>
      </c>
      <c r="D466" s="34" t="s">
        <v>369</v>
      </c>
      <c r="E466" s="34" t="s">
        <v>36</v>
      </c>
      <c r="F466" s="34" t="s">
        <v>433</v>
      </c>
      <c r="G466" s="119">
        <f>G467</f>
        <v>0</v>
      </c>
      <c r="H466" s="115"/>
      <c r="I466" s="115"/>
    </row>
    <row r="467" spans="1:9" hidden="1">
      <c r="A467" s="6" t="s">
        <v>465</v>
      </c>
      <c r="B467" s="35">
        <v>966</v>
      </c>
      <c r="C467" s="34" t="s">
        <v>380</v>
      </c>
      <c r="D467" s="34" t="s">
        <v>369</v>
      </c>
      <c r="E467" s="34" t="s">
        <v>36</v>
      </c>
      <c r="F467" s="34" t="s">
        <v>466</v>
      </c>
      <c r="G467" s="119">
        <v>0</v>
      </c>
      <c r="H467" s="115"/>
      <c r="I467" s="115"/>
    </row>
    <row r="468" spans="1:9" ht="51">
      <c r="A468" s="38" t="s">
        <v>91</v>
      </c>
      <c r="B468" s="17">
        <v>966</v>
      </c>
      <c r="C468" s="18" t="s">
        <v>380</v>
      </c>
      <c r="D468" s="18" t="s">
        <v>369</v>
      </c>
      <c r="E468" s="39" t="s">
        <v>249</v>
      </c>
      <c r="F468" s="18" t="s">
        <v>399</v>
      </c>
      <c r="G468" s="122">
        <f>G469</f>
        <v>79.811999999999998</v>
      </c>
      <c r="H468" s="115"/>
      <c r="I468" s="115"/>
    </row>
    <row r="469" spans="1:9" ht="25.5">
      <c r="A469" s="33" t="s">
        <v>499</v>
      </c>
      <c r="B469" s="7">
        <v>966</v>
      </c>
      <c r="C469" s="8" t="s">
        <v>380</v>
      </c>
      <c r="D469" s="8" t="s">
        <v>369</v>
      </c>
      <c r="E469" s="34" t="s">
        <v>249</v>
      </c>
      <c r="F469" s="8" t="s">
        <v>443</v>
      </c>
      <c r="G469" s="119">
        <f>G470</f>
        <v>79.811999999999998</v>
      </c>
      <c r="H469" s="115"/>
      <c r="I469" s="115"/>
    </row>
    <row r="470" spans="1:9">
      <c r="A470" s="33" t="s">
        <v>502</v>
      </c>
      <c r="B470" s="7">
        <v>966</v>
      </c>
      <c r="C470" s="8" t="s">
        <v>380</v>
      </c>
      <c r="D470" s="8" t="s">
        <v>369</v>
      </c>
      <c r="E470" s="34" t="s">
        <v>249</v>
      </c>
      <c r="F470" s="8" t="s">
        <v>501</v>
      </c>
      <c r="G470" s="119">
        <v>79.811999999999998</v>
      </c>
      <c r="H470" s="115"/>
      <c r="I470" s="115"/>
    </row>
    <row r="471" spans="1:9" s="19" customFormat="1" ht="53.25" customHeight="1">
      <c r="A471" s="38" t="s">
        <v>360</v>
      </c>
      <c r="B471" s="37">
        <v>966</v>
      </c>
      <c r="C471" s="39" t="s">
        <v>380</v>
      </c>
      <c r="D471" s="39" t="s">
        <v>369</v>
      </c>
      <c r="E471" s="39" t="s">
        <v>249</v>
      </c>
      <c r="F471" s="39" t="s">
        <v>399</v>
      </c>
      <c r="G471" s="122">
        <f>G472</f>
        <v>9896.6299999999992</v>
      </c>
      <c r="H471" s="118"/>
      <c r="I471" s="118"/>
    </row>
    <row r="472" spans="1:9" ht="25.5">
      <c r="A472" s="33" t="s">
        <v>499</v>
      </c>
      <c r="B472" s="35">
        <v>966</v>
      </c>
      <c r="C472" s="34" t="s">
        <v>380</v>
      </c>
      <c r="D472" s="34" t="s">
        <v>369</v>
      </c>
      <c r="E472" s="34" t="s">
        <v>249</v>
      </c>
      <c r="F472" s="34" t="s">
        <v>443</v>
      </c>
      <c r="G472" s="119">
        <f>G473</f>
        <v>9896.6299999999992</v>
      </c>
      <c r="H472" s="115"/>
      <c r="I472" s="115"/>
    </row>
    <row r="473" spans="1:9">
      <c r="A473" s="33" t="s">
        <v>502</v>
      </c>
      <c r="B473" s="35">
        <v>966</v>
      </c>
      <c r="C473" s="34" t="s">
        <v>380</v>
      </c>
      <c r="D473" s="34" t="s">
        <v>369</v>
      </c>
      <c r="E473" s="34" t="s">
        <v>249</v>
      </c>
      <c r="F473" s="34" t="s">
        <v>501</v>
      </c>
      <c r="G473" s="119">
        <v>9896.6299999999992</v>
      </c>
      <c r="H473" s="115"/>
      <c r="I473" s="115"/>
    </row>
    <row r="474" spans="1:9" ht="51" hidden="1">
      <c r="A474" s="161" t="s">
        <v>70</v>
      </c>
      <c r="B474" s="37">
        <v>966</v>
      </c>
      <c r="C474" s="39" t="s">
        <v>380</v>
      </c>
      <c r="D474" s="39" t="s">
        <v>369</v>
      </c>
      <c r="E474" s="39" t="s">
        <v>69</v>
      </c>
      <c r="F474" s="39" t="s">
        <v>399</v>
      </c>
      <c r="G474" s="122">
        <f>G475</f>
        <v>0</v>
      </c>
      <c r="H474" s="115"/>
      <c r="I474" s="115"/>
    </row>
    <row r="475" spans="1:9" ht="25.5" hidden="1">
      <c r="A475" s="6" t="s">
        <v>434</v>
      </c>
      <c r="B475" s="35">
        <v>966</v>
      </c>
      <c r="C475" s="34" t="s">
        <v>380</v>
      </c>
      <c r="D475" s="34" t="s">
        <v>369</v>
      </c>
      <c r="E475" s="34" t="s">
        <v>69</v>
      </c>
      <c r="F475" s="34" t="s">
        <v>433</v>
      </c>
      <c r="G475" s="119">
        <f>G476</f>
        <v>0</v>
      </c>
      <c r="H475" s="115"/>
      <c r="I475" s="115"/>
    </row>
    <row r="476" spans="1:9" hidden="1">
      <c r="A476" s="6" t="s">
        <v>465</v>
      </c>
      <c r="B476" s="35">
        <v>966</v>
      </c>
      <c r="C476" s="34" t="s">
        <v>380</v>
      </c>
      <c r="D476" s="34" t="s">
        <v>369</v>
      </c>
      <c r="E476" s="34" t="s">
        <v>69</v>
      </c>
      <c r="F476" s="34" t="s">
        <v>466</v>
      </c>
      <c r="G476" s="119">
        <v>0</v>
      </c>
      <c r="H476" s="115"/>
      <c r="I476" s="115"/>
    </row>
    <row r="477" spans="1:9" ht="39.75" customHeight="1">
      <c r="A477" s="161" t="s">
        <v>221</v>
      </c>
      <c r="B477" s="162">
        <v>966</v>
      </c>
      <c r="C477" s="163" t="s">
        <v>380</v>
      </c>
      <c r="D477" s="163" t="s">
        <v>369</v>
      </c>
      <c r="E477" s="163" t="s">
        <v>140</v>
      </c>
      <c r="F477" s="163" t="s">
        <v>399</v>
      </c>
      <c r="G477" s="165">
        <f>G478</f>
        <v>1334.8</v>
      </c>
      <c r="H477" s="115"/>
      <c r="I477" s="115"/>
    </row>
    <row r="478" spans="1:9" ht="25.5">
      <c r="A478" s="166" t="s">
        <v>499</v>
      </c>
      <c r="B478" s="167">
        <v>966</v>
      </c>
      <c r="C478" s="168" t="s">
        <v>380</v>
      </c>
      <c r="D478" s="168" t="s">
        <v>369</v>
      </c>
      <c r="E478" s="168" t="s">
        <v>140</v>
      </c>
      <c r="F478" s="168" t="s">
        <v>443</v>
      </c>
      <c r="G478" s="170">
        <f>G479</f>
        <v>1334.8</v>
      </c>
      <c r="H478" s="115"/>
      <c r="I478" s="115"/>
    </row>
    <row r="479" spans="1:9">
      <c r="A479" s="166" t="s">
        <v>502</v>
      </c>
      <c r="B479" s="167">
        <v>966</v>
      </c>
      <c r="C479" s="168" t="s">
        <v>380</v>
      </c>
      <c r="D479" s="168" t="s">
        <v>369</v>
      </c>
      <c r="E479" s="168" t="s">
        <v>140</v>
      </c>
      <c r="F479" s="168" t="s">
        <v>501</v>
      </c>
      <c r="G479" s="170">
        <v>1334.8</v>
      </c>
      <c r="H479" s="115"/>
      <c r="I479" s="115"/>
    </row>
    <row r="480" spans="1:9" ht="39.75" customHeight="1">
      <c r="A480" s="161" t="s">
        <v>222</v>
      </c>
      <c r="B480" s="162">
        <v>966</v>
      </c>
      <c r="C480" s="163" t="s">
        <v>380</v>
      </c>
      <c r="D480" s="163" t="s">
        <v>369</v>
      </c>
      <c r="E480" s="163" t="s">
        <v>140</v>
      </c>
      <c r="F480" s="163" t="s">
        <v>399</v>
      </c>
      <c r="G480" s="165">
        <f>G481</f>
        <v>163127.14300000001</v>
      </c>
      <c r="H480" s="115"/>
      <c r="I480" s="115"/>
    </row>
    <row r="481" spans="1:9" ht="25.5">
      <c r="A481" s="166" t="s">
        <v>499</v>
      </c>
      <c r="B481" s="167">
        <v>966</v>
      </c>
      <c r="C481" s="168" t="s">
        <v>380</v>
      </c>
      <c r="D481" s="168" t="s">
        <v>369</v>
      </c>
      <c r="E481" s="168" t="s">
        <v>140</v>
      </c>
      <c r="F481" s="168" t="s">
        <v>443</v>
      </c>
      <c r="G481" s="170">
        <f>G482</f>
        <v>163127.14300000001</v>
      </c>
      <c r="H481" s="115"/>
      <c r="I481" s="115"/>
    </row>
    <row r="482" spans="1:9">
      <c r="A482" s="166" t="s">
        <v>502</v>
      </c>
      <c r="B482" s="167">
        <v>966</v>
      </c>
      <c r="C482" s="168" t="s">
        <v>380</v>
      </c>
      <c r="D482" s="168" t="s">
        <v>369</v>
      </c>
      <c r="E482" s="168" t="s">
        <v>140</v>
      </c>
      <c r="F482" s="168" t="s">
        <v>501</v>
      </c>
      <c r="G482" s="170">
        <v>163127.14300000001</v>
      </c>
      <c r="H482" s="115"/>
      <c r="I482" s="115"/>
    </row>
    <row r="483" spans="1:9" ht="13.5">
      <c r="A483" s="13" t="s">
        <v>388</v>
      </c>
      <c r="B483" s="14">
        <v>966</v>
      </c>
      <c r="C483" s="15" t="s">
        <v>380</v>
      </c>
      <c r="D483" s="15" t="s">
        <v>383</v>
      </c>
      <c r="E483" s="15" t="s">
        <v>521</v>
      </c>
      <c r="F483" s="15" t="s">
        <v>399</v>
      </c>
      <c r="G483" s="117">
        <f>G484</f>
        <v>910381.32100000023</v>
      </c>
      <c r="H483" s="117" t="e">
        <f>H484</f>
        <v>#REF!</v>
      </c>
      <c r="I483" s="117" t="e">
        <f>I484</f>
        <v>#REF!</v>
      </c>
    </row>
    <row r="484" spans="1:9" ht="38.25">
      <c r="A484" s="51" t="s">
        <v>324</v>
      </c>
      <c r="B484" s="9">
        <v>966</v>
      </c>
      <c r="C484" s="5" t="s">
        <v>380</v>
      </c>
      <c r="D484" s="5" t="s">
        <v>383</v>
      </c>
      <c r="E484" s="5" t="s">
        <v>537</v>
      </c>
      <c r="F484" s="5" t="s">
        <v>399</v>
      </c>
      <c r="G484" s="116">
        <f>G485+G552</f>
        <v>910381.32100000023</v>
      </c>
      <c r="H484" s="116" t="e">
        <f>H485+H552</f>
        <v>#REF!</v>
      </c>
      <c r="I484" s="116" t="e">
        <f>I485+I552</f>
        <v>#REF!</v>
      </c>
    </row>
    <row r="485" spans="1:9" s="19" customFormat="1" ht="13.5">
      <c r="A485" s="53" t="s">
        <v>467</v>
      </c>
      <c r="B485" s="14">
        <v>966</v>
      </c>
      <c r="C485" s="15" t="s">
        <v>380</v>
      </c>
      <c r="D485" s="15" t="s">
        <v>383</v>
      </c>
      <c r="E485" s="15" t="s">
        <v>544</v>
      </c>
      <c r="F485" s="15" t="s">
        <v>399</v>
      </c>
      <c r="G485" s="117">
        <f>G486+G489+G492+G495+G498+G501+G504+G549+G507+G543+G546+G510+G537+G540+G531+G534+G513+G516+G519+G522+G525+G528</f>
        <v>910331.32100000023</v>
      </c>
      <c r="H485" s="117" t="e">
        <f>H486+H489+H492+H495+H498+H501+H504+#REF!+H507+#REF!+#REF!+H510+#REF!+#REF!+#REF!+H513</f>
        <v>#REF!</v>
      </c>
      <c r="I485" s="117" t="e">
        <f>I486+I489+I492+I495+I498+I501+I504+#REF!+I507+#REF!+#REF!+I510+#REF!+#REF!+#REF!+I513</f>
        <v>#REF!</v>
      </c>
    </row>
    <row r="486" spans="1:9" ht="38.25">
      <c r="A486" s="52" t="s">
        <v>463</v>
      </c>
      <c r="B486" s="17">
        <v>966</v>
      </c>
      <c r="C486" s="18" t="s">
        <v>380</v>
      </c>
      <c r="D486" s="18" t="s">
        <v>383</v>
      </c>
      <c r="E486" s="18" t="s">
        <v>545</v>
      </c>
      <c r="F486" s="18" t="s">
        <v>399</v>
      </c>
      <c r="G486" s="118">
        <f t="shared" ref="G486:I487" si="47">G487</f>
        <v>125465.961</v>
      </c>
      <c r="H486" s="118">
        <f t="shared" si="47"/>
        <v>123093.23</v>
      </c>
      <c r="I486" s="118">
        <f t="shared" si="47"/>
        <v>123093.23</v>
      </c>
    </row>
    <row r="487" spans="1:9" ht="25.5">
      <c r="A487" s="6" t="s">
        <v>434</v>
      </c>
      <c r="B487" s="7">
        <v>966</v>
      </c>
      <c r="C487" s="8" t="s">
        <v>380</v>
      </c>
      <c r="D487" s="8" t="s">
        <v>383</v>
      </c>
      <c r="E487" s="8" t="s">
        <v>545</v>
      </c>
      <c r="F487" s="8" t="s">
        <v>433</v>
      </c>
      <c r="G487" s="119">
        <f t="shared" si="47"/>
        <v>125465.961</v>
      </c>
      <c r="H487" s="125">
        <f t="shared" si="47"/>
        <v>123093.23</v>
      </c>
      <c r="I487" s="125">
        <f t="shared" si="47"/>
        <v>123093.23</v>
      </c>
    </row>
    <row r="488" spans="1:9">
      <c r="A488" s="6" t="s">
        <v>465</v>
      </c>
      <c r="B488" s="7">
        <v>966</v>
      </c>
      <c r="C488" s="8" t="s">
        <v>380</v>
      </c>
      <c r="D488" s="8" t="s">
        <v>383</v>
      </c>
      <c r="E488" s="8" t="s">
        <v>545</v>
      </c>
      <c r="F488" s="8" t="s">
        <v>466</v>
      </c>
      <c r="G488" s="119">
        <v>125465.961</v>
      </c>
      <c r="H488" s="115">
        <v>123093.23</v>
      </c>
      <c r="I488" s="115">
        <v>123093.23</v>
      </c>
    </row>
    <row r="489" spans="1:9" ht="38.25">
      <c r="A489" s="38" t="s">
        <v>270</v>
      </c>
      <c r="B489" s="37">
        <v>966</v>
      </c>
      <c r="C489" s="39" t="s">
        <v>380</v>
      </c>
      <c r="D489" s="39" t="s">
        <v>383</v>
      </c>
      <c r="E489" s="39" t="s">
        <v>271</v>
      </c>
      <c r="F489" s="39" t="s">
        <v>399</v>
      </c>
      <c r="G489" s="122">
        <f t="shared" ref="G489:I490" si="48">G490</f>
        <v>28782</v>
      </c>
      <c r="H489" s="122">
        <f t="shared" si="48"/>
        <v>28782</v>
      </c>
      <c r="I489" s="122">
        <f t="shared" si="48"/>
        <v>28782</v>
      </c>
    </row>
    <row r="490" spans="1:9" ht="25.5">
      <c r="A490" s="6" t="s">
        <v>434</v>
      </c>
      <c r="B490" s="7">
        <v>966</v>
      </c>
      <c r="C490" s="8" t="s">
        <v>380</v>
      </c>
      <c r="D490" s="8" t="s">
        <v>383</v>
      </c>
      <c r="E490" s="34" t="s">
        <v>271</v>
      </c>
      <c r="F490" s="8" t="s">
        <v>433</v>
      </c>
      <c r="G490" s="119">
        <f t="shared" si="48"/>
        <v>28782</v>
      </c>
      <c r="H490" s="119">
        <f t="shared" si="48"/>
        <v>28782</v>
      </c>
      <c r="I490" s="119">
        <f t="shared" si="48"/>
        <v>28782</v>
      </c>
    </row>
    <row r="491" spans="1:9">
      <c r="A491" s="6" t="s">
        <v>465</v>
      </c>
      <c r="B491" s="7">
        <v>966</v>
      </c>
      <c r="C491" s="8" t="s">
        <v>380</v>
      </c>
      <c r="D491" s="8" t="s">
        <v>383</v>
      </c>
      <c r="E491" s="34" t="s">
        <v>271</v>
      </c>
      <c r="F491" s="8" t="s">
        <v>466</v>
      </c>
      <c r="G491" s="119">
        <v>28782</v>
      </c>
      <c r="H491" s="119">
        <v>28782</v>
      </c>
      <c r="I491" s="119">
        <v>28782</v>
      </c>
    </row>
    <row r="492" spans="1:9" ht="66.75" customHeight="1">
      <c r="A492" s="174" t="s">
        <v>37</v>
      </c>
      <c r="B492" s="17">
        <v>966</v>
      </c>
      <c r="C492" s="18" t="s">
        <v>380</v>
      </c>
      <c r="D492" s="18" t="s">
        <v>383</v>
      </c>
      <c r="E492" s="18" t="s">
        <v>546</v>
      </c>
      <c r="F492" s="18" t="s">
        <v>399</v>
      </c>
      <c r="G492" s="122">
        <f t="shared" ref="G492:I493" si="49">G493</f>
        <v>434002.80499999999</v>
      </c>
      <c r="H492" s="122">
        <f t="shared" si="49"/>
        <v>445006.22600000002</v>
      </c>
      <c r="I492" s="122">
        <f t="shared" si="49"/>
        <v>471531.56099999999</v>
      </c>
    </row>
    <row r="493" spans="1:9" ht="25.5">
      <c r="A493" s="6" t="s">
        <v>434</v>
      </c>
      <c r="B493" s="7">
        <v>966</v>
      </c>
      <c r="C493" s="8" t="s">
        <v>380</v>
      </c>
      <c r="D493" s="8" t="s">
        <v>383</v>
      </c>
      <c r="E493" s="8" t="s">
        <v>546</v>
      </c>
      <c r="F493" s="8" t="s">
        <v>433</v>
      </c>
      <c r="G493" s="115">
        <f t="shared" si="49"/>
        <v>434002.80499999999</v>
      </c>
      <c r="H493" s="115">
        <f t="shared" si="49"/>
        <v>445006.22600000002</v>
      </c>
      <c r="I493" s="115">
        <f t="shared" si="49"/>
        <v>471531.56099999999</v>
      </c>
    </row>
    <row r="494" spans="1:9">
      <c r="A494" s="6" t="s">
        <v>465</v>
      </c>
      <c r="B494" s="7">
        <v>966</v>
      </c>
      <c r="C494" s="8" t="s">
        <v>380</v>
      </c>
      <c r="D494" s="8" t="s">
        <v>383</v>
      </c>
      <c r="E494" s="8" t="s">
        <v>546</v>
      </c>
      <c r="F494" s="8" t="s">
        <v>466</v>
      </c>
      <c r="G494" s="115">
        <v>434002.80499999999</v>
      </c>
      <c r="H494" s="115">
        <v>445006.22600000002</v>
      </c>
      <c r="I494" s="115">
        <v>471531.56099999999</v>
      </c>
    </row>
    <row r="495" spans="1:9" s="19" customFormat="1" ht="25.5">
      <c r="A495" s="173" t="s">
        <v>468</v>
      </c>
      <c r="B495" s="37">
        <v>966</v>
      </c>
      <c r="C495" s="39" t="s">
        <v>380</v>
      </c>
      <c r="D495" s="39" t="s">
        <v>383</v>
      </c>
      <c r="E495" s="39" t="s">
        <v>547</v>
      </c>
      <c r="F495" s="39" t="s">
        <v>399</v>
      </c>
      <c r="G495" s="122">
        <f>G496</f>
        <v>21422.99</v>
      </c>
      <c r="H495" s="118"/>
      <c r="I495" s="118"/>
    </row>
    <row r="496" spans="1:9" s="19" customFormat="1" ht="25.5">
      <c r="A496" s="33" t="s">
        <v>434</v>
      </c>
      <c r="B496" s="35">
        <v>966</v>
      </c>
      <c r="C496" s="34" t="s">
        <v>380</v>
      </c>
      <c r="D496" s="34" t="s">
        <v>383</v>
      </c>
      <c r="E496" s="34" t="s">
        <v>547</v>
      </c>
      <c r="F496" s="34" t="s">
        <v>433</v>
      </c>
      <c r="G496" s="119">
        <f>G497</f>
        <v>21422.99</v>
      </c>
      <c r="H496" s="118"/>
      <c r="I496" s="118"/>
    </row>
    <row r="497" spans="1:9">
      <c r="A497" s="33" t="s">
        <v>465</v>
      </c>
      <c r="B497" s="35">
        <v>966</v>
      </c>
      <c r="C497" s="34" t="s">
        <v>380</v>
      </c>
      <c r="D497" s="34" t="s">
        <v>383</v>
      </c>
      <c r="E497" s="34" t="s">
        <v>547</v>
      </c>
      <c r="F497" s="34" t="s">
        <v>466</v>
      </c>
      <c r="G497" s="119">
        <v>21422.99</v>
      </c>
      <c r="H497" s="115"/>
      <c r="I497" s="115"/>
    </row>
    <row r="498" spans="1:9" s="19" customFormat="1">
      <c r="A498" s="47" t="s">
        <v>464</v>
      </c>
      <c r="B498" s="37">
        <v>966</v>
      </c>
      <c r="C498" s="39" t="s">
        <v>380</v>
      </c>
      <c r="D498" s="39" t="s">
        <v>383</v>
      </c>
      <c r="E498" s="18" t="s">
        <v>548</v>
      </c>
      <c r="F498" s="39" t="s">
        <v>399</v>
      </c>
      <c r="G498" s="122">
        <f t="shared" ref="G498:I499" si="50">G499</f>
        <v>719.7</v>
      </c>
      <c r="H498" s="122">
        <f t="shared" si="50"/>
        <v>520.20000000000005</v>
      </c>
      <c r="I498" s="122">
        <f t="shared" si="50"/>
        <v>854</v>
      </c>
    </row>
    <row r="499" spans="1:9" ht="25.5">
      <c r="A499" s="33" t="s">
        <v>434</v>
      </c>
      <c r="B499" s="35">
        <v>966</v>
      </c>
      <c r="C499" s="34" t="s">
        <v>380</v>
      </c>
      <c r="D499" s="34" t="s">
        <v>383</v>
      </c>
      <c r="E499" s="8" t="s">
        <v>548</v>
      </c>
      <c r="F499" s="34" t="s">
        <v>433</v>
      </c>
      <c r="G499" s="119">
        <f t="shared" si="50"/>
        <v>719.7</v>
      </c>
      <c r="H499" s="125">
        <f t="shared" si="50"/>
        <v>520.20000000000005</v>
      </c>
      <c r="I499" s="125">
        <f t="shared" si="50"/>
        <v>854</v>
      </c>
    </row>
    <row r="500" spans="1:9">
      <c r="A500" s="6" t="s">
        <v>465</v>
      </c>
      <c r="B500" s="35">
        <v>966</v>
      </c>
      <c r="C500" s="34" t="s">
        <v>380</v>
      </c>
      <c r="D500" s="34" t="s">
        <v>383</v>
      </c>
      <c r="E500" s="8" t="s">
        <v>548</v>
      </c>
      <c r="F500" s="34" t="s">
        <v>466</v>
      </c>
      <c r="G500" s="119">
        <v>719.7</v>
      </c>
      <c r="H500" s="115">
        <v>520.20000000000005</v>
      </c>
      <c r="I500" s="115">
        <v>854</v>
      </c>
    </row>
    <row r="501" spans="1:9" s="19" customFormat="1" ht="25.5">
      <c r="A501" s="38" t="s">
        <v>24</v>
      </c>
      <c r="B501" s="37">
        <v>966</v>
      </c>
      <c r="C501" s="39" t="s">
        <v>380</v>
      </c>
      <c r="D501" s="39" t="s">
        <v>383</v>
      </c>
      <c r="E501" s="39" t="s">
        <v>25</v>
      </c>
      <c r="F501" s="39" t="s">
        <v>399</v>
      </c>
      <c r="G501" s="165">
        <f t="shared" ref="G501:I502" si="51">G502</f>
        <v>16.408000000000001</v>
      </c>
      <c r="H501" s="122">
        <f t="shared" si="51"/>
        <v>33.715000000000003</v>
      </c>
      <c r="I501" s="122">
        <f t="shared" si="51"/>
        <v>0</v>
      </c>
    </row>
    <row r="502" spans="1:9" ht="25.5">
      <c r="A502" s="33" t="s">
        <v>434</v>
      </c>
      <c r="B502" s="35">
        <v>966</v>
      </c>
      <c r="C502" s="34" t="s">
        <v>380</v>
      </c>
      <c r="D502" s="34" t="s">
        <v>383</v>
      </c>
      <c r="E502" s="8" t="s">
        <v>25</v>
      </c>
      <c r="F502" s="34" t="s">
        <v>433</v>
      </c>
      <c r="G502" s="170">
        <f t="shared" si="51"/>
        <v>16.408000000000001</v>
      </c>
      <c r="H502" s="119">
        <f t="shared" si="51"/>
        <v>33.715000000000003</v>
      </c>
      <c r="I502" s="119">
        <f t="shared" si="51"/>
        <v>0</v>
      </c>
    </row>
    <row r="503" spans="1:9">
      <c r="A503" s="6" t="s">
        <v>465</v>
      </c>
      <c r="B503" s="35">
        <v>966</v>
      </c>
      <c r="C503" s="34" t="s">
        <v>380</v>
      </c>
      <c r="D503" s="34" t="s">
        <v>383</v>
      </c>
      <c r="E503" s="8" t="s">
        <v>25</v>
      </c>
      <c r="F503" s="34" t="s">
        <v>466</v>
      </c>
      <c r="G503" s="170">
        <v>16.408000000000001</v>
      </c>
      <c r="H503" s="115">
        <v>33.715000000000003</v>
      </c>
      <c r="I503" s="115">
        <v>0</v>
      </c>
    </row>
    <row r="504" spans="1:9" ht="25.5">
      <c r="A504" s="161" t="s">
        <v>78</v>
      </c>
      <c r="B504" s="37">
        <v>966</v>
      </c>
      <c r="C504" s="39" t="s">
        <v>380</v>
      </c>
      <c r="D504" s="39" t="s">
        <v>383</v>
      </c>
      <c r="E504" s="39" t="s">
        <v>71</v>
      </c>
      <c r="F504" s="39" t="s">
        <v>399</v>
      </c>
      <c r="G504" s="122">
        <f>G505</f>
        <v>264.75799999999998</v>
      </c>
      <c r="H504" s="115"/>
      <c r="I504" s="115"/>
    </row>
    <row r="505" spans="1:9" ht="25.5">
      <c r="A505" s="33" t="s">
        <v>434</v>
      </c>
      <c r="B505" s="35">
        <v>966</v>
      </c>
      <c r="C505" s="34" t="s">
        <v>380</v>
      </c>
      <c r="D505" s="34" t="s">
        <v>383</v>
      </c>
      <c r="E505" s="34" t="s">
        <v>71</v>
      </c>
      <c r="F505" s="34" t="s">
        <v>433</v>
      </c>
      <c r="G505" s="119">
        <f>G506</f>
        <v>264.75799999999998</v>
      </c>
      <c r="H505" s="115"/>
      <c r="I505" s="115"/>
    </row>
    <row r="506" spans="1:9">
      <c r="A506" s="33" t="s">
        <v>465</v>
      </c>
      <c r="B506" s="35">
        <v>966</v>
      </c>
      <c r="C506" s="34" t="s">
        <v>380</v>
      </c>
      <c r="D506" s="34" t="s">
        <v>383</v>
      </c>
      <c r="E506" s="34" t="s">
        <v>71</v>
      </c>
      <c r="F506" s="34" t="s">
        <v>466</v>
      </c>
      <c r="G506" s="119">
        <v>264.75799999999998</v>
      </c>
      <c r="H506" s="115"/>
      <c r="I506" s="115"/>
    </row>
    <row r="507" spans="1:9" s="19" customFormat="1" ht="38.25" hidden="1">
      <c r="A507" s="161" t="s">
        <v>72</v>
      </c>
      <c r="B507" s="37">
        <v>966</v>
      </c>
      <c r="C507" s="39" t="s">
        <v>380</v>
      </c>
      <c r="D507" s="39" t="s">
        <v>383</v>
      </c>
      <c r="E507" s="39" t="s">
        <v>239</v>
      </c>
      <c r="F507" s="39" t="s">
        <v>399</v>
      </c>
      <c r="G507" s="122">
        <f>G508</f>
        <v>0</v>
      </c>
      <c r="H507" s="118"/>
      <c r="I507" s="118"/>
    </row>
    <row r="508" spans="1:9" ht="25.5" hidden="1">
      <c r="A508" s="33" t="s">
        <v>434</v>
      </c>
      <c r="B508" s="35">
        <v>966</v>
      </c>
      <c r="C508" s="34" t="s">
        <v>380</v>
      </c>
      <c r="D508" s="34" t="s">
        <v>383</v>
      </c>
      <c r="E508" s="34" t="s">
        <v>239</v>
      </c>
      <c r="F508" s="34" t="s">
        <v>433</v>
      </c>
      <c r="G508" s="119">
        <f>G509</f>
        <v>0</v>
      </c>
      <c r="H508" s="115"/>
      <c r="I508" s="115"/>
    </row>
    <row r="509" spans="1:9" hidden="1">
      <c r="A509" s="33" t="s">
        <v>465</v>
      </c>
      <c r="B509" s="35">
        <v>966</v>
      </c>
      <c r="C509" s="34" t="s">
        <v>380</v>
      </c>
      <c r="D509" s="34" t="s">
        <v>383</v>
      </c>
      <c r="E509" s="34" t="s">
        <v>239</v>
      </c>
      <c r="F509" s="34" t="s">
        <v>466</v>
      </c>
      <c r="G509" s="119">
        <v>0</v>
      </c>
      <c r="H509" s="115"/>
      <c r="I509" s="115"/>
    </row>
    <row r="510" spans="1:9" s="19" customFormat="1" ht="38.25">
      <c r="A510" s="161" t="s">
        <v>73</v>
      </c>
      <c r="B510" s="37">
        <v>966</v>
      </c>
      <c r="C510" s="39" t="s">
        <v>380</v>
      </c>
      <c r="D510" s="39" t="s">
        <v>383</v>
      </c>
      <c r="E510" s="39" t="s">
        <v>74</v>
      </c>
      <c r="F510" s="39" t="s">
        <v>399</v>
      </c>
      <c r="G510" s="122">
        <f t="shared" ref="G510:I511" si="52">G511</f>
        <v>7818.3</v>
      </c>
      <c r="H510" s="122">
        <f t="shared" si="52"/>
        <v>7854</v>
      </c>
      <c r="I510" s="122">
        <f t="shared" si="52"/>
        <v>7854</v>
      </c>
    </row>
    <row r="511" spans="1:9" ht="25.5">
      <c r="A511" s="33" t="s">
        <v>434</v>
      </c>
      <c r="B511" s="35">
        <v>966</v>
      </c>
      <c r="C511" s="34" t="s">
        <v>380</v>
      </c>
      <c r="D511" s="34" t="s">
        <v>383</v>
      </c>
      <c r="E511" s="39" t="s">
        <v>74</v>
      </c>
      <c r="F511" s="34" t="s">
        <v>433</v>
      </c>
      <c r="G511" s="119">
        <f t="shared" si="52"/>
        <v>7818.3</v>
      </c>
      <c r="H511" s="115">
        <f t="shared" si="52"/>
        <v>7854</v>
      </c>
      <c r="I511" s="115">
        <f t="shared" si="52"/>
        <v>7854</v>
      </c>
    </row>
    <row r="512" spans="1:9">
      <c r="A512" s="33" t="s">
        <v>465</v>
      </c>
      <c r="B512" s="35">
        <v>966</v>
      </c>
      <c r="C512" s="34" t="s">
        <v>380</v>
      </c>
      <c r="D512" s="34" t="s">
        <v>383</v>
      </c>
      <c r="E512" s="39" t="s">
        <v>74</v>
      </c>
      <c r="F512" s="34" t="s">
        <v>466</v>
      </c>
      <c r="G512" s="119">
        <v>7818.3</v>
      </c>
      <c r="H512" s="119">
        <v>7854</v>
      </c>
      <c r="I512" s="119">
        <v>7854</v>
      </c>
    </row>
    <row r="513" spans="1:9" ht="51">
      <c r="A513" s="161" t="s">
        <v>272</v>
      </c>
      <c r="B513" s="162">
        <v>966</v>
      </c>
      <c r="C513" s="163" t="s">
        <v>380</v>
      </c>
      <c r="D513" s="163" t="s">
        <v>383</v>
      </c>
      <c r="E513" s="163" t="s">
        <v>141</v>
      </c>
      <c r="F513" s="163" t="s">
        <v>399</v>
      </c>
      <c r="G513" s="119">
        <f t="shared" ref="G513:I514" si="53">G514</f>
        <v>24942.400000000001</v>
      </c>
      <c r="H513" s="119">
        <f t="shared" si="53"/>
        <v>24942.400000000001</v>
      </c>
      <c r="I513" s="119">
        <f t="shared" si="53"/>
        <v>24942.400000000001</v>
      </c>
    </row>
    <row r="514" spans="1:9" ht="25.5">
      <c r="A514" s="33" t="s">
        <v>434</v>
      </c>
      <c r="B514" s="35">
        <v>966</v>
      </c>
      <c r="C514" s="34" t="s">
        <v>380</v>
      </c>
      <c r="D514" s="34" t="s">
        <v>383</v>
      </c>
      <c r="E514" s="168" t="s">
        <v>141</v>
      </c>
      <c r="F514" s="34" t="s">
        <v>433</v>
      </c>
      <c r="G514" s="119">
        <f t="shared" si="53"/>
        <v>24942.400000000001</v>
      </c>
      <c r="H514" s="119">
        <f t="shared" si="53"/>
        <v>24942.400000000001</v>
      </c>
      <c r="I514" s="119">
        <f t="shared" si="53"/>
        <v>24942.400000000001</v>
      </c>
    </row>
    <row r="515" spans="1:9">
      <c r="A515" s="33" t="s">
        <v>465</v>
      </c>
      <c r="B515" s="35">
        <v>966</v>
      </c>
      <c r="C515" s="34" t="s">
        <v>380</v>
      </c>
      <c r="D515" s="34" t="s">
        <v>383</v>
      </c>
      <c r="E515" s="168" t="s">
        <v>141</v>
      </c>
      <c r="F515" s="34" t="s">
        <v>466</v>
      </c>
      <c r="G515" s="119">
        <v>24942.400000000001</v>
      </c>
      <c r="H515" s="119">
        <v>24942.400000000001</v>
      </c>
      <c r="I515" s="119">
        <v>24942.400000000001</v>
      </c>
    </row>
    <row r="516" spans="1:9" ht="25.5">
      <c r="A516" s="161" t="s">
        <v>155</v>
      </c>
      <c r="B516" s="162" t="s">
        <v>405</v>
      </c>
      <c r="C516" s="163" t="s">
        <v>380</v>
      </c>
      <c r="D516" s="163" t="s">
        <v>383</v>
      </c>
      <c r="E516" s="163" t="s">
        <v>159</v>
      </c>
      <c r="F516" s="163" t="s">
        <v>399</v>
      </c>
      <c r="G516" s="122">
        <f>G517</f>
        <v>753.86</v>
      </c>
      <c r="H516" s="119"/>
      <c r="I516" s="119"/>
    </row>
    <row r="517" spans="1:9" ht="25.5">
      <c r="A517" s="166" t="s">
        <v>434</v>
      </c>
      <c r="B517" s="167" t="s">
        <v>405</v>
      </c>
      <c r="C517" s="168" t="s">
        <v>380</v>
      </c>
      <c r="D517" s="168" t="s">
        <v>383</v>
      </c>
      <c r="E517" s="168" t="s">
        <v>159</v>
      </c>
      <c r="F517" s="168">
        <v>600</v>
      </c>
      <c r="G517" s="119">
        <f>G518</f>
        <v>753.86</v>
      </c>
      <c r="H517" s="119"/>
      <c r="I517" s="119"/>
    </row>
    <row r="518" spans="1:9">
      <c r="A518" s="166" t="s">
        <v>465</v>
      </c>
      <c r="B518" s="167" t="s">
        <v>405</v>
      </c>
      <c r="C518" s="168" t="s">
        <v>380</v>
      </c>
      <c r="D518" s="168" t="s">
        <v>383</v>
      </c>
      <c r="E518" s="168" t="s">
        <v>159</v>
      </c>
      <c r="F518" s="168">
        <v>610</v>
      </c>
      <c r="G518" s="119">
        <v>753.86</v>
      </c>
      <c r="H518" s="119"/>
      <c r="I518" s="119"/>
    </row>
    <row r="519" spans="1:9" ht="25.5">
      <c r="A519" s="161" t="s">
        <v>156</v>
      </c>
      <c r="B519" s="162" t="s">
        <v>405</v>
      </c>
      <c r="C519" s="163" t="s">
        <v>380</v>
      </c>
      <c r="D519" s="163" t="s">
        <v>383</v>
      </c>
      <c r="E519" s="163" t="s">
        <v>159</v>
      </c>
      <c r="F519" s="163" t="s">
        <v>399</v>
      </c>
      <c r="G519" s="122">
        <f>G520</f>
        <v>42019.642999999996</v>
      </c>
      <c r="H519" s="119"/>
      <c r="I519" s="119"/>
    </row>
    <row r="520" spans="1:9" ht="25.5">
      <c r="A520" s="166" t="s">
        <v>434</v>
      </c>
      <c r="B520" s="167" t="s">
        <v>405</v>
      </c>
      <c r="C520" s="168" t="s">
        <v>380</v>
      </c>
      <c r="D520" s="168" t="s">
        <v>383</v>
      </c>
      <c r="E520" s="168" t="s">
        <v>159</v>
      </c>
      <c r="F520" s="168">
        <v>600</v>
      </c>
      <c r="G520" s="119">
        <f>G521</f>
        <v>42019.642999999996</v>
      </c>
      <c r="H520" s="119"/>
      <c r="I520" s="119"/>
    </row>
    <row r="521" spans="1:9">
      <c r="A521" s="166" t="s">
        <v>465</v>
      </c>
      <c r="B521" s="167" t="s">
        <v>405</v>
      </c>
      <c r="C521" s="168" t="s">
        <v>380</v>
      </c>
      <c r="D521" s="168" t="s">
        <v>383</v>
      </c>
      <c r="E521" s="168" t="s">
        <v>159</v>
      </c>
      <c r="F521" s="168">
        <v>610</v>
      </c>
      <c r="G521" s="119">
        <v>42019.642999999996</v>
      </c>
      <c r="H521" s="119"/>
      <c r="I521" s="119"/>
    </row>
    <row r="522" spans="1:9" ht="39.75" customHeight="1">
      <c r="A522" s="161" t="s">
        <v>208</v>
      </c>
      <c r="B522" s="162">
        <v>966</v>
      </c>
      <c r="C522" s="163" t="s">
        <v>380</v>
      </c>
      <c r="D522" s="163" t="s">
        <v>383</v>
      </c>
      <c r="E522" s="163" t="s">
        <v>142</v>
      </c>
      <c r="F522" s="163" t="s">
        <v>399</v>
      </c>
      <c r="G522" s="165">
        <f>G523</f>
        <v>1850</v>
      </c>
      <c r="H522" s="119"/>
      <c r="I522" s="119"/>
    </row>
    <row r="523" spans="1:9" ht="25.5">
      <c r="A523" s="166" t="s">
        <v>434</v>
      </c>
      <c r="B523" s="167">
        <v>966</v>
      </c>
      <c r="C523" s="168" t="s">
        <v>380</v>
      </c>
      <c r="D523" s="168" t="s">
        <v>383</v>
      </c>
      <c r="E523" s="168" t="s">
        <v>142</v>
      </c>
      <c r="F523" s="168" t="s">
        <v>433</v>
      </c>
      <c r="G523" s="170">
        <f>G524</f>
        <v>1850</v>
      </c>
      <c r="H523" s="119"/>
      <c r="I523" s="119"/>
    </row>
    <row r="524" spans="1:9">
      <c r="A524" s="166" t="s">
        <v>465</v>
      </c>
      <c r="B524" s="167">
        <v>966</v>
      </c>
      <c r="C524" s="168" t="s">
        <v>380</v>
      </c>
      <c r="D524" s="168" t="s">
        <v>383</v>
      </c>
      <c r="E524" s="168" t="s">
        <v>142</v>
      </c>
      <c r="F524" s="168" t="s">
        <v>466</v>
      </c>
      <c r="G524" s="170">
        <v>1850</v>
      </c>
      <c r="H524" s="119"/>
      <c r="I524" s="119"/>
    </row>
    <row r="525" spans="1:9" ht="38.25">
      <c r="A525" s="161" t="s">
        <v>209</v>
      </c>
      <c r="B525" s="162">
        <v>966</v>
      </c>
      <c r="C525" s="163" t="s">
        <v>380</v>
      </c>
      <c r="D525" s="163" t="s">
        <v>383</v>
      </c>
      <c r="E525" s="163" t="s">
        <v>142</v>
      </c>
      <c r="F525" s="163" t="s">
        <v>399</v>
      </c>
      <c r="G525" s="165">
        <f>G526</f>
        <v>12933.878000000001</v>
      </c>
      <c r="H525" s="119"/>
      <c r="I525" s="119"/>
    </row>
    <row r="526" spans="1:9" ht="25.5">
      <c r="A526" s="166" t="s">
        <v>434</v>
      </c>
      <c r="B526" s="167">
        <v>966</v>
      </c>
      <c r="C526" s="168" t="s">
        <v>380</v>
      </c>
      <c r="D526" s="168" t="s">
        <v>383</v>
      </c>
      <c r="E526" s="168" t="s">
        <v>142</v>
      </c>
      <c r="F526" s="168" t="s">
        <v>433</v>
      </c>
      <c r="G526" s="170">
        <f>G527</f>
        <v>12933.878000000001</v>
      </c>
      <c r="H526" s="119"/>
      <c r="I526" s="119"/>
    </row>
    <row r="527" spans="1:9">
      <c r="A527" s="166" t="s">
        <v>465</v>
      </c>
      <c r="B527" s="167">
        <v>966</v>
      </c>
      <c r="C527" s="168" t="s">
        <v>380</v>
      </c>
      <c r="D527" s="168" t="s">
        <v>383</v>
      </c>
      <c r="E527" s="168" t="s">
        <v>142</v>
      </c>
      <c r="F527" s="168" t="s">
        <v>466</v>
      </c>
      <c r="G527" s="170">
        <v>12933.878000000001</v>
      </c>
      <c r="H527" s="119"/>
      <c r="I527" s="119"/>
    </row>
    <row r="528" spans="1:9" s="19" customFormat="1" ht="51">
      <c r="A528" s="161" t="s">
        <v>183</v>
      </c>
      <c r="B528" s="162">
        <v>966</v>
      </c>
      <c r="C528" s="163" t="s">
        <v>380</v>
      </c>
      <c r="D528" s="163" t="s">
        <v>383</v>
      </c>
      <c r="E528" s="163" t="s">
        <v>184</v>
      </c>
      <c r="F528" s="163" t="s">
        <v>399</v>
      </c>
      <c r="G528" s="165">
        <f>G529</f>
        <v>1130</v>
      </c>
      <c r="H528" s="122"/>
      <c r="I528" s="122"/>
    </row>
    <row r="529" spans="1:9" ht="25.5">
      <c r="A529" s="166" t="s">
        <v>434</v>
      </c>
      <c r="B529" s="167">
        <v>966</v>
      </c>
      <c r="C529" s="168" t="s">
        <v>380</v>
      </c>
      <c r="D529" s="168" t="s">
        <v>383</v>
      </c>
      <c r="E529" s="168" t="s">
        <v>184</v>
      </c>
      <c r="F529" s="168" t="s">
        <v>433</v>
      </c>
      <c r="G529" s="170">
        <f>G530</f>
        <v>1130</v>
      </c>
      <c r="H529" s="119"/>
      <c r="I529" s="119"/>
    </row>
    <row r="530" spans="1:9">
      <c r="A530" s="166" t="s">
        <v>465</v>
      </c>
      <c r="B530" s="167">
        <v>966</v>
      </c>
      <c r="C530" s="168" t="s">
        <v>380</v>
      </c>
      <c r="D530" s="168" t="s">
        <v>383</v>
      </c>
      <c r="E530" s="168" t="s">
        <v>184</v>
      </c>
      <c r="F530" s="168" t="s">
        <v>466</v>
      </c>
      <c r="G530" s="170">
        <v>1130</v>
      </c>
      <c r="H530" s="119"/>
      <c r="I530" s="119"/>
    </row>
    <row r="531" spans="1:9" ht="39" customHeight="1">
      <c r="A531" s="161" t="s">
        <v>112</v>
      </c>
      <c r="B531" s="162">
        <v>966</v>
      </c>
      <c r="C531" s="163" t="s">
        <v>380</v>
      </c>
      <c r="D531" s="163" t="s">
        <v>383</v>
      </c>
      <c r="E531" s="163" t="s">
        <v>207</v>
      </c>
      <c r="F531" s="163" t="s">
        <v>443</v>
      </c>
      <c r="G531" s="165">
        <f>G532</f>
        <v>708.6</v>
      </c>
      <c r="H531" s="119"/>
      <c r="I531" s="119"/>
    </row>
    <row r="532" spans="1:9" ht="25.5">
      <c r="A532" s="166" t="s">
        <v>499</v>
      </c>
      <c r="B532" s="167">
        <v>966</v>
      </c>
      <c r="C532" s="168" t="s">
        <v>380</v>
      </c>
      <c r="D532" s="168" t="s">
        <v>383</v>
      </c>
      <c r="E532" s="168" t="s">
        <v>207</v>
      </c>
      <c r="F532" s="168" t="s">
        <v>443</v>
      </c>
      <c r="G532" s="170">
        <f>G533</f>
        <v>708.6</v>
      </c>
      <c r="H532" s="119"/>
      <c r="I532" s="119"/>
    </row>
    <row r="533" spans="1:9">
      <c r="A533" s="166" t="s">
        <v>502</v>
      </c>
      <c r="B533" s="167">
        <v>966</v>
      </c>
      <c r="C533" s="168" t="s">
        <v>380</v>
      </c>
      <c r="D533" s="168" t="s">
        <v>383</v>
      </c>
      <c r="E533" s="168" t="s">
        <v>207</v>
      </c>
      <c r="F533" s="168" t="s">
        <v>501</v>
      </c>
      <c r="G533" s="170">
        <v>708.6</v>
      </c>
      <c r="H533" s="119"/>
      <c r="I533" s="119"/>
    </row>
    <row r="534" spans="1:9" ht="63.75" customHeight="1">
      <c r="A534" s="161" t="s">
        <v>206</v>
      </c>
      <c r="B534" s="162">
        <v>966</v>
      </c>
      <c r="C534" s="163" t="s">
        <v>380</v>
      </c>
      <c r="D534" s="163" t="s">
        <v>383</v>
      </c>
      <c r="E534" s="163" t="s">
        <v>207</v>
      </c>
      <c r="F534" s="163" t="s">
        <v>399</v>
      </c>
      <c r="G534" s="165">
        <f>G535</f>
        <v>159640.6</v>
      </c>
      <c r="H534" s="119"/>
      <c r="I534" s="119"/>
    </row>
    <row r="535" spans="1:9" ht="25.5">
      <c r="A535" s="166" t="s">
        <v>499</v>
      </c>
      <c r="B535" s="167">
        <v>966</v>
      </c>
      <c r="C535" s="168" t="s">
        <v>380</v>
      </c>
      <c r="D535" s="168" t="s">
        <v>383</v>
      </c>
      <c r="E535" s="168" t="s">
        <v>207</v>
      </c>
      <c r="F535" s="168" t="s">
        <v>443</v>
      </c>
      <c r="G535" s="170">
        <f>G536</f>
        <v>159640.6</v>
      </c>
      <c r="H535" s="119"/>
      <c r="I535" s="119"/>
    </row>
    <row r="536" spans="1:9">
      <c r="A536" s="166" t="s">
        <v>502</v>
      </c>
      <c r="B536" s="167">
        <v>966</v>
      </c>
      <c r="C536" s="168" t="s">
        <v>380</v>
      </c>
      <c r="D536" s="168" t="s">
        <v>383</v>
      </c>
      <c r="E536" s="168" t="s">
        <v>207</v>
      </c>
      <c r="F536" s="168" t="s">
        <v>501</v>
      </c>
      <c r="G536" s="170">
        <v>159640.6</v>
      </c>
      <c r="H536" s="119"/>
      <c r="I536" s="119"/>
    </row>
    <row r="537" spans="1:9" ht="51">
      <c r="A537" s="161" t="s">
        <v>219</v>
      </c>
      <c r="B537" s="162">
        <v>966</v>
      </c>
      <c r="C537" s="163" t="s">
        <v>380</v>
      </c>
      <c r="D537" s="163" t="s">
        <v>383</v>
      </c>
      <c r="E537" s="163" t="s">
        <v>205</v>
      </c>
      <c r="F537" s="163" t="s">
        <v>399</v>
      </c>
      <c r="G537" s="165">
        <f>G538</f>
        <v>607.36099999999999</v>
      </c>
      <c r="H537" s="119"/>
      <c r="I537" s="119"/>
    </row>
    <row r="538" spans="1:9" ht="25.5">
      <c r="A538" s="166" t="s">
        <v>499</v>
      </c>
      <c r="B538" s="167">
        <v>966</v>
      </c>
      <c r="C538" s="168" t="s">
        <v>380</v>
      </c>
      <c r="D538" s="168" t="s">
        <v>383</v>
      </c>
      <c r="E538" s="168" t="s">
        <v>205</v>
      </c>
      <c r="F538" s="168" t="s">
        <v>443</v>
      </c>
      <c r="G538" s="170">
        <f>G539</f>
        <v>607.36099999999999</v>
      </c>
      <c r="H538" s="119"/>
      <c r="I538" s="119"/>
    </row>
    <row r="539" spans="1:9">
      <c r="A539" s="166" t="s">
        <v>502</v>
      </c>
      <c r="B539" s="167">
        <v>966</v>
      </c>
      <c r="C539" s="168" t="s">
        <v>380</v>
      </c>
      <c r="D539" s="168" t="s">
        <v>383</v>
      </c>
      <c r="E539" s="168" t="s">
        <v>205</v>
      </c>
      <c r="F539" s="168" t="s">
        <v>501</v>
      </c>
      <c r="G539" s="170">
        <v>607.36099999999999</v>
      </c>
      <c r="H539" s="119"/>
      <c r="I539" s="119"/>
    </row>
    <row r="540" spans="1:9" ht="63.75">
      <c r="A540" s="161" t="s">
        <v>220</v>
      </c>
      <c r="B540" s="162">
        <v>966</v>
      </c>
      <c r="C540" s="163" t="s">
        <v>380</v>
      </c>
      <c r="D540" s="163" t="s">
        <v>383</v>
      </c>
      <c r="E540" s="163" t="s">
        <v>205</v>
      </c>
      <c r="F540" s="163" t="s">
        <v>399</v>
      </c>
      <c r="G540" s="165">
        <f>G541</f>
        <v>43216.785000000003</v>
      </c>
      <c r="H540" s="119"/>
      <c r="I540" s="119"/>
    </row>
    <row r="541" spans="1:9" ht="25.5">
      <c r="A541" s="166" t="s">
        <v>499</v>
      </c>
      <c r="B541" s="167">
        <v>966</v>
      </c>
      <c r="C541" s="168" t="s">
        <v>380</v>
      </c>
      <c r="D541" s="168" t="s">
        <v>383</v>
      </c>
      <c r="E541" s="168" t="s">
        <v>205</v>
      </c>
      <c r="F541" s="168" t="s">
        <v>443</v>
      </c>
      <c r="G541" s="170">
        <f>G542</f>
        <v>43216.785000000003</v>
      </c>
      <c r="H541" s="119"/>
      <c r="I541" s="119"/>
    </row>
    <row r="542" spans="1:9">
      <c r="A542" s="166" t="s">
        <v>502</v>
      </c>
      <c r="B542" s="167">
        <v>966</v>
      </c>
      <c r="C542" s="168" t="s">
        <v>380</v>
      </c>
      <c r="D542" s="168" t="s">
        <v>383</v>
      </c>
      <c r="E542" s="168" t="s">
        <v>205</v>
      </c>
      <c r="F542" s="168" t="s">
        <v>501</v>
      </c>
      <c r="G542" s="170">
        <v>43216.785000000003</v>
      </c>
      <c r="H542" s="119"/>
      <c r="I542" s="119"/>
    </row>
    <row r="543" spans="1:9" ht="38.25">
      <c r="A543" s="161" t="s">
        <v>204</v>
      </c>
      <c r="B543" s="162">
        <v>966</v>
      </c>
      <c r="C543" s="163" t="s">
        <v>380</v>
      </c>
      <c r="D543" s="163" t="s">
        <v>383</v>
      </c>
      <c r="E543" s="163" t="s">
        <v>82</v>
      </c>
      <c r="F543" s="163" t="s">
        <v>399</v>
      </c>
      <c r="G543" s="165">
        <f>G544</f>
        <v>2.419</v>
      </c>
      <c r="H543" s="119"/>
      <c r="I543" s="119"/>
    </row>
    <row r="544" spans="1:9" ht="25.5">
      <c r="A544" s="33" t="s">
        <v>434</v>
      </c>
      <c r="B544" s="35">
        <v>966</v>
      </c>
      <c r="C544" s="34" t="s">
        <v>380</v>
      </c>
      <c r="D544" s="34" t="s">
        <v>383</v>
      </c>
      <c r="E544" s="34" t="s">
        <v>82</v>
      </c>
      <c r="F544" s="34" t="s">
        <v>433</v>
      </c>
      <c r="G544" s="119">
        <f>G545</f>
        <v>2.419</v>
      </c>
      <c r="H544" s="119"/>
      <c r="I544" s="119"/>
    </row>
    <row r="545" spans="1:9">
      <c r="A545" s="33" t="s">
        <v>465</v>
      </c>
      <c r="B545" s="35">
        <v>966</v>
      </c>
      <c r="C545" s="34" t="s">
        <v>380</v>
      </c>
      <c r="D545" s="34" t="s">
        <v>383</v>
      </c>
      <c r="E545" s="34" t="s">
        <v>82</v>
      </c>
      <c r="F545" s="34" t="s">
        <v>466</v>
      </c>
      <c r="G545" s="119">
        <v>2.419</v>
      </c>
      <c r="H545" s="119"/>
      <c r="I545" s="119"/>
    </row>
    <row r="546" spans="1:9" ht="51">
      <c r="A546" s="161" t="s">
        <v>75</v>
      </c>
      <c r="B546" s="162">
        <v>966</v>
      </c>
      <c r="C546" s="163" t="s">
        <v>380</v>
      </c>
      <c r="D546" s="163" t="s">
        <v>383</v>
      </c>
      <c r="E546" s="163" t="s">
        <v>82</v>
      </c>
      <c r="F546" s="163" t="s">
        <v>399</v>
      </c>
      <c r="G546" s="170">
        <f>G547</f>
        <v>4032.8530000000001</v>
      </c>
      <c r="H546" s="119"/>
      <c r="I546" s="119"/>
    </row>
    <row r="547" spans="1:9" ht="25.5">
      <c r="A547" s="166" t="s">
        <v>434</v>
      </c>
      <c r="B547" s="167">
        <v>966</v>
      </c>
      <c r="C547" s="168" t="s">
        <v>380</v>
      </c>
      <c r="D547" s="168" t="s">
        <v>383</v>
      </c>
      <c r="E547" s="168" t="s">
        <v>82</v>
      </c>
      <c r="F547" s="168" t="s">
        <v>433</v>
      </c>
      <c r="G547" s="170">
        <f>G548</f>
        <v>4032.8530000000001</v>
      </c>
      <c r="H547" s="119"/>
      <c r="I547" s="119"/>
    </row>
    <row r="548" spans="1:9">
      <c r="A548" s="166" t="s">
        <v>465</v>
      </c>
      <c r="B548" s="167">
        <v>966</v>
      </c>
      <c r="C548" s="168" t="s">
        <v>380</v>
      </c>
      <c r="D548" s="168" t="s">
        <v>383</v>
      </c>
      <c r="E548" s="168" t="s">
        <v>82</v>
      </c>
      <c r="F548" s="168" t="s">
        <v>466</v>
      </c>
      <c r="G548" s="170">
        <v>4032.8530000000001</v>
      </c>
      <c r="H548" s="119"/>
      <c r="I548" s="119"/>
    </row>
    <row r="549" spans="1:9" ht="25.5" hidden="1">
      <c r="A549" s="161" t="s">
        <v>233</v>
      </c>
      <c r="B549" s="162">
        <v>966</v>
      </c>
      <c r="C549" s="163" t="s">
        <v>380</v>
      </c>
      <c r="D549" s="163" t="s">
        <v>383</v>
      </c>
      <c r="E549" s="163" t="s">
        <v>238</v>
      </c>
      <c r="F549" s="163" t="s">
        <v>399</v>
      </c>
      <c r="G549" s="165">
        <f>G550</f>
        <v>0</v>
      </c>
      <c r="H549" s="119"/>
      <c r="I549" s="119"/>
    </row>
    <row r="550" spans="1:9" ht="25.5" hidden="1">
      <c r="A550" s="166" t="s">
        <v>434</v>
      </c>
      <c r="B550" s="167">
        <v>966</v>
      </c>
      <c r="C550" s="168" t="s">
        <v>380</v>
      </c>
      <c r="D550" s="168" t="s">
        <v>383</v>
      </c>
      <c r="E550" s="168" t="s">
        <v>238</v>
      </c>
      <c r="F550" s="168" t="s">
        <v>433</v>
      </c>
      <c r="G550" s="170">
        <f>G551</f>
        <v>0</v>
      </c>
      <c r="H550" s="119"/>
      <c r="I550" s="119"/>
    </row>
    <row r="551" spans="1:9" hidden="1">
      <c r="A551" s="166" t="s">
        <v>465</v>
      </c>
      <c r="B551" s="167">
        <v>966</v>
      </c>
      <c r="C551" s="168" t="s">
        <v>380</v>
      </c>
      <c r="D551" s="168" t="s">
        <v>383</v>
      </c>
      <c r="E551" s="168" t="s">
        <v>238</v>
      </c>
      <c r="F551" s="168" t="s">
        <v>466</v>
      </c>
      <c r="G551" s="170">
        <v>0</v>
      </c>
      <c r="H551" s="119"/>
      <c r="I551" s="119"/>
    </row>
    <row r="552" spans="1:9" ht="54">
      <c r="A552" s="53" t="s">
        <v>508</v>
      </c>
      <c r="B552" s="44">
        <v>966</v>
      </c>
      <c r="C552" s="44" t="s">
        <v>380</v>
      </c>
      <c r="D552" s="48" t="s">
        <v>383</v>
      </c>
      <c r="E552" s="48" t="s">
        <v>553</v>
      </c>
      <c r="F552" s="48" t="s">
        <v>399</v>
      </c>
      <c r="G552" s="120">
        <f t="shared" ref="G552:I554" si="54">G553</f>
        <v>50</v>
      </c>
      <c r="H552" s="120">
        <f t="shared" si="54"/>
        <v>50</v>
      </c>
      <c r="I552" s="120">
        <f t="shared" si="54"/>
        <v>50</v>
      </c>
    </row>
    <row r="553" spans="1:9" ht="38.25">
      <c r="A553" s="73" t="s">
        <v>509</v>
      </c>
      <c r="B553" s="37">
        <v>966</v>
      </c>
      <c r="C553" s="35" t="s">
        <v>380</v>
      </c>
      <c r="D553" s="39" t="s">
        <v>383</v>
      </c>
      <c r="E553" s="39" t="s">
        <v>554</v>
      </c>
      <c r="F553" s="39" t="s">
        <v>399</v>
      </c>
      <c r="G553" s="122">
        <f t="shared" si="54"/>
        <v>50</v>
      </c>
      <c r="H553" s="122">
        <f t="shared" si="54"/>
        <v>50</v>
      </c>
      <c r="I553" s="122">
        <f t="shared" si="54"/>
        <v>50</v>
      </c>
    </row>
    <row r="554" spans="1:9" ht="25.5">
      <c r="A554" s="6" t="s">
        <v>282</v>
      </c>
      <c r="B554" s="35">
        <v>966</v>
      </c>
      <c r="C554" s="35" t="s">
        <v>380</v>
      </c>
      <c r="D554" s="34" t="s">
        <v>383</v>
      </c>
      <c r="E554" s="34" t="s">
        <v>554</v>
      </c>
      <c r="F554" s="34" t="s">
        <v>425</v>
      </c>
      <c r="G554" s="119">
        <f t="shared" si="54"/>
        <v>50</v>
      </c>
      <c r="H554" s="119">
        <f t="shared" si="54"/>
        <v>50</v>
      </c>
      <c r="I554" s="119">
        <f t="shared" si="54"/>
        <v>50</v>
      </c>
    </row>
    <row r="555" spans="1:9" ht="25.5">
      <c r="A555" s="33" t="s">
        <v>452</v>
      </c>
      <c r="B555" s="35">
        <v>966</v>
      </c>
      <c r="C555" s="35" t="s">
        <v>380</v>
      </c>
      <c r="D555" s="34" t="s">
        <v>383</v>
      </c>
      <c r="E555" s="34" t="s">
        <v>554</v>
      </c>
      <c r="F555" s="34" t="s">
        <v>453</v>
      </c>
      <c r="G555" s="119">
        <v>50</v>
      </c>
      <c r="H555" s="123">
        <v>50</v>
      </c>
      <c r="I555" s="123">
        <v>50</v>
      </c>
    </row>
    <row r="556" spans="1:9" ht="13.5">
      <c r="A556" s="13" t="s">
        <v>14</v>
      </c>
      <c r="B556" s="14">
        <v>966</v>
      </c>
      <c r="C556" s="15" t="s">
        <v>380</v>
      </c>
      <c r="D556" s="15" t="s">
        <v>375</v>
      </c>
      <c r="E556" s="15" t="s">
        <v>521</v>
      </c>
      <c r="F556" s="15" t="s">
        <v>399</v>
      </c>
      <c r="G556" s="117">
        <f>G558</f>
        <v>29049.092000000001</v>
      </c>
      <c r="H556" s="117">
        <f>H558</f>
        <v>28576.879999999997</v>
      </c>
      <c r="I556" s="117">
        <f>I558</f>
        <v>28776.879999999997</v>
      </c>
    </row>
    <row r="557" spans="1:9" ht="38.25">
      <c r="A557" s="51" t="s">
        <v>324</v>
      </c>
      <c r="B557" s="14">
        <v>966</v>
      </c>
      <c r="C557" s="15" t="s">
        <v>380</v>
      </c>
      <c r="D557" s="15" t="s">
        <v>375</v>
      </c>
      <c r="E557" s="15" t="s">
        <v>537</v>
      </c>
      <c r="F557" s="15" t="s">
        <v>399</v>
      </c>
      <c r="G557" s="120">
        <f>G558</f>
        <v>29049.092000000001</v>
      </c>
      <c r="H557" s="120">
        <f>H558</f>
        <v>28576.879999999997</v>
      </c>
      <c r="I557" s="120">
        <f>I558</f>
        <v>28776.879999999997</v>
      </c>
    </row>
    <row r="558" spans="1:9" s="20" customFormat="1" ht="40.5">
      <c r="A558" s="13" t="s">
        <v>469</v>
      </c>
      <c r="B558" s="14">
        <v>966</v>
      </c>
      <c r="C558" s="15" t="s">
        <v>380</v>
      </c>
      <c r="D558" s="15" t="s">
        <v>375</v>
      </c>
      <c r="E558" s="15" t="s">
        <v>549</v>
      </c>
      <c r="F558" s="15" t="s">
        <v>399</v>
      </c>
      <c r="G558" s="120">
        <f>G559+G562+G565+G568+G571+G574+G577</f>
        <v>29049.092000000001</v>
      </c>
      <c r="H558" s="120">
        <f>H559+H562+H565+H568+H571+H574+H577</f>
        <v>28576.879999999997</v>
      </c>
      <c r="I558" s="120">
        <f>I559+I562+I565+I568+I571+I574+I577</f>
        <v>28776.879999999997</v>
      </c>
    </row>
    <row r="559" spans="1:9" s="19" customFormat="1" ht="38.25">
      <c r="A559" s="52" t="s">
        <v>463</v>
      </c>
      <c r="B559" s="17">
        <v>966</v>
      </c>
      <c r="C559" s="18" t="s">
        <v>380</v>
      </c>
      <c r="D559" s="18" t="s">
        <v>375</v>
      </c>
      <c r="E559" s="18" t="s">
        <v>550</v>
      </c>
      <c r="F559" s="18" t="s">
        <v>399</v>
      </c>
      <c r="G559" s="122">
        <f t="shared" ref="G559:I560" si="55">G560</f>
        <v>27121.03</v>
      </c>
      <c r="H559" s="122">
        <f t="shared" si="55"/>
        <v>22964.817999999999</v>
      </c>
      <c r="I559" s="122">
        <f t="shared" si="55"/>
        <v>22964.817999999999</v>
      </c>
    </row>
    <row r="560" spans="1:9" ht="25.5">
      <c r="A560" s="6" t="s">
        <v>434</v>
      </c>
      <c r="B560" s="7">
        <v>966</v>
      </c>
      <c r="C560" s="8" t="s">
        <v>380</v>
      </c>
      <c r="D560" s="8" t="s">
        <v>375</v>
      </c>
      <c r="E560" s="8" t="s">
        <v>550</v>
      </c>
      <c r="F560" s="8" t="s">
        <v>433</v>
      </c>
      <c r="G560" s="119">
        <f t="shared" si="55"/>
        <v>27121.03</v>
      </c>
      <c r="H560" s="119">
        <f t="shared" si="55"/>
        <v>22964.817999999999</v>
      </c>
      <c r="I560" s="119">
        <f t="shared" si="55"/>
        <v>22964.817999999999</v>
      </c>
    </row>
    <row r="561" spans="1:9" s="19" customFormat="1">
      <c r="A561" s="6" t="s">
        <v>465</v>
      </c>
      <c r="B561" s="7">
        <v>966</v>
      </c>
      <c r="C561" s="8" t="s">
        <v>380</v>
      </c>
      <c r="D561" s="8" t="s">
        <v>375</v>
      </c>
      <c r="E561" s="8" t="s">
        <v>550</v>
      </c>
      <c r="F561" s="8" t="s">
        <v>466</v>
      </c>
      <c r="G561" s="119">
        <v>27121.03</v>
      </c>
      <c r="H561" s="118">
        <v>22964.817999999999</v>
      </c>
      <c r="I561" s="118">
        <v>22964.817999999999</v>
      </c>
    </row>
    <row r="562" spans="1:9" s="19" customFormat="1" ht="25.5" hidden="1">
      <c r="A562" s="173" t="s">
        <v>468</v>
      </c>
      <c r="B562" s="17">
        <v>966</v>
      </c>
      <c r="C562" s="18" t="s">
        <v>380</v>
      </c>
      <c r="D562" s="18" t="s">
        <v>375</v>
      </c>
      <c r="E562" s="18" t="s">
        <v>240</v>
      </c>
      <c r="F562" s="18" t="s">
        <v>399</v>
      </c>
      <c r="G562" s="122">
        <f>G563</f>
        <v>0</v>
      </c>
      <c r="H562" s="118"/>
      <c r="I562" s="118"/>
    </row>
    <row r="563" spans="1:9" s="19" customFormat="1" ht="25.5" hidden="1">
      <c r="A563" s="6" t="s">
        <v>434</v>
      </c>
      <c r="B563" s="7">
        <v>966</v>
      </c>
      <c r="C563" s="8" t="s">
        <v>380</v>
      </c>
      <c r="D563" s="8" t="s">
        <v>375</v>
      </c>
      <c r="E563" s="8" t="s">
        <v>240</v>
      </c>
      <c r="F563" s="8" t="s">
        <v>433</v>
      </c>
      <c r="G563" s="119">
        <f>G564</f>
        <v>0</v>
      </c>
      <c r="H563" s="118"/>
      <c r="I563" s="118"/>
    </row>
    <row r="564" spans="1:9" s="19" customFormat="1" hidden="1">
      <c r="A564" s="6" t="s">
        <v>465</v>
      </c>
      <c r="B564" s="7">
        <v>966</v>
      </c>
      <c r="C564" s="8" t="s">
        <v>380</v>
      </c>
      <c r="D564" s="8" t="s">
        <v>375</v>
      </c>
      <c r="E564" s="8" t="s">
        <v>240</v>
      </c>
      <c r="F564" s="8" t="s">
        <v>466</v>
      </c>
      <c r="G564" s="119">
        <v>0</v>
      </c>
      <c r="H564" s="118"/>
      <c r="I564" s="118"/>
    </row>
    <row r="565" spans="1:9">
      <c r="A565" s="47" t="s">
        <v>464</v>
      </c>
      <c r="B565" s="37">
        <v>966</v>
      </c>
      <c r="C565" s="39" t="s">
        <v>380</v>
      </c>
      <c r="D565" s="39" t="s">
        <v>375</v>
      </c>
      <c r="E565" s="18" t="s">
        <v>551</v>
      </c>
      <c r="F565" s="39" t="s">
        <v>399</v>
      </c>
      <c r="G565" s="122">
        <f t="shared" ref="G565:I566" si="56">G566</f>
        <v>16</v>
      </c>
      <c r="H565" s="122">
        <f t="shared" si="56"/>
        <v>0</v>
      </c>
      <c r="I565" s="122">
        <f t="shared" si="56"/>
        <v>200</v>
      </c>
    </row>
    <row r="566" spans="1:9" ht="25.5">
      <c r="A566" s="6" t="s">
        <v>434</v>
      </c>
      <c r="B566" s="67" t="s">
        <v>405</v>
      </c>
      <c r="C566" s="34" t="s">
        <v>380</v>
      </c>
      <c r="D566" s="34" t="s">
        <v>375</v>
      </c>
      <c r="E566" s="8" t="s">
        <v>551</v>
      </c>
      <c r="F566" s="8" t="s">
        <v>433</v>
      </c>
      <c r="G566" s="119">
        <f t="shared" si="56"/>
        <v>16</v>
      </c>
      <c r="H566" s="119">
        <f t="shared" si="56"/>
        <v>0</v>
      </c>
      <c r="I566" s="119">
        <f t="shared" si="56"/>
        <v>200</v>
      </c>
    </row>
    <row r="567" spans="1:9">
      <c r="A567" s="6" t="s">
        <v>465</v>
      </c>
      <c r="B567" s="67" t="s">
        <v>405</v>
      </c>
      <c r="C567" s="34" t="s">
        <v>380</v>
      </c>
      <c r="D567" s="34" t="s">
        <v>375</v>
      </c>
      <c r="E567" s="8" t="s">
        <v>551</v>
      </c>
      <c r="F567" s="8" t="s">
        <v>466</v>
      </c>
      <c r="G567" s="119">
        <v>16</v>
      </c>
      <c r="H567" s="115">
        <v>0</v>
      </c>
      <c r="I567" s="115">
        <v>200</v>
      </c>
    </row>
    <row r="568" spans="1:9" s="19" customFormat="1" ht="25.5">
      <c r="A568" s="16" t="s">
        <v>470</v>
      </c>
      <c r="B568" s="54" t="s">
        <v>405</v>
      </c>
      <c r="C568" s="39" t="s">
        <v>380</v>
      </c>
      <c r="D568" s="39" t="s">
        <v>375</v>
      </c>
      <c r="E568" s="18" t="s">
        <v>552</v>
      </c>
      <c r="F568" s="18" t="s">
        <v>399</v>
      </c>
      <c r="G568" s="122">
        <f t="shared" ref="G568:I569" si="57">G569</f>
        <v>70</v>
      </c>
      <c r="H568" s="122">
        <f t="shared" si="57"/>
        <v>70</v>
      </c>
      <c r="I568" s="122">
        <f t="shared" si="57"/>
        <v>70</v>
      </c>
    </row>
    <row r="569" spans="1:9" ht="25.5">
      <c r="A569" s="6" t="s">
        <v>434</v>
      </c>
      <c r="B569" s="67" t="s">
        <v>405</v>
      </c>
      <c r="C569" s="34" t="s">
        <v>380</v>
      </c>
      <c r="D569" s="34" t="s">
        <v>375</v>
      </c>
      <c r="E569" s="8" t="s">
        <v>552</v>
      </c>
      <c r="F569" s="8" t="s">
        <v>433</v>
      </c>
      <c r="G569" s="119">
        <f t="shared" si="57"/>
        <v>70</v>
      </c>
      <c r="H569" s="119">
        <f t="shared" si="57"/>
        <v>70</v>
      </c>
      <c r="I569" s="119">
        <f t="shared" si="57"/>
        <v>70</v>
      </c>
    </row>
    <row r="570" spans="1:9">
      <c r="A570" s="6" t="s">
        <v>465</v>
      </c>
      <c r="B570" s="67" t="s">
        <v>405</v>
      </c>
      <c r="C570" s="34" t="s">
        <v>380</v>
      </c>
      <c r="D570" s="34" t="s">
        <v>375</v>
      </c>
      <c r="E570" s="8" t="s">
        <v>552</v>
      </c>
      <c r="F570" s="8" t="s">
        <v>466</v>
      </c>
      <c r="G570" s="119">
        <v>70</v>
      </c>
      <c r="H570" s="115">
        <v>70</v>
      </c>
      <c r="I570" s="115">
        <v>70</v>
      </c>
    </row>
    <row r="571" spans="1:9" ht="38.25" hidden="1">
      <c r="A571" s="161" t="s">
        <v>342</v>
      </c>
      <c r="B571" s="54" t="s">
        <v>405</v>
      </c>
      <c r="C571" s="39" t="s">
        <v>380</v>
      </c>
      <c r="D571" s="39" t="s">
        <v>375</v>
      </c>
      <c r="E571" s="18" t="s">
        <v>329</v>
      </c>
      <c r="F571" s="18" t="s">
        <v>399</v>
      </c>
      <c r="G571" s="122">
        <f>G572</f>
        <v>0</v>
      </c>
      <c r="H571" s="115"/>
      <c r="I571" s="115"/>
    </row>
    <row r="572" spans="1:9" ht="25.5" hidden="1">
      <c r="A572" s="166" t="s">
        <v>434</v>
      </c>
      <c r="B572" s="67" t="s">
        <v>405</v>
      </c>
      <c r="C572" s="34" t="s">
        <v>380</v>
      </c>
      <c r="D572" s="34" t="s">
        <v>375</v>
      </c>
      <c r="E572" s="8" t="s">
        <v>329</v>
      </c>
      <c r="F572" s="8" t="s">
        <v>433</v>
      </c>
      <c r="G572" s="119">
        <f>G573</f>
        <v>0</v>
      </c>
      <c r="H572" s="115"/>
      <c r="I572" s="115"/>
    </row>
    <row r="573" spans="1:9" hidden="1">
      <c r="A573" s="166" t="s">
        <v>465</v>
      </c>
      <c r="B573" s="67" t="s">
        <v>405</v>
      </c>
      <c r="C573" s="34" t="s">
        <v>380</v>
      </c>
      <c r="D573" s="34" t="s">
        <v>375</v>
      </c>
      <c r="E573" s="8" t="s">
        <v>329</v>
      </c>
      <c r="F573" s="8" t="s">
        <v>466</v>
      </c>
      <c r="G573" s="119">
        <v>0</v>
      </c>
      <c r="H573" s="115"/>
      <c r="I573" s="115"/>
    </row>
    <row r="574" spans="1:9" ht="51" hidden="1">
      <c r="A574" s="161" t="s">
        <v>328</v>
      </c>
      <c r="B574" s="54" t="s">
        <v>405</v>
      </c>
      <c r="C574" s="39" t="s">
        <v>380</v>
      </c>
      <c r="D574" s="39" t="s">
        <v>375</v>
      </c>
      <c r="E574" s="18" t="s">
        <v>329</v>
      </c>
      <c r="F574" s="18" t="s">
        <v>399</v>
      </c>
      <c r="G574" s="122">
        <f>G575</f>
        <v>0</v>
      </c>
      <c r="H574" s="115"/>
      <c r="I574" s="115"/>
    </row>
    <row r="575" spans="1:9" ht="25.5" hidden="1">
      <c r="A575" s="6" t="s">
        <v>434</v>
      </c>
      <c r="B575" s="67" t="s">
        <v>405</v>
      </c>
      <c r="C575" s="34" t="s">
        <v>380</v>
      </c>
      <c r="D575" s="34" t="s">
        <v>375</v>
      </c>
      <c r="E575" s="8" t="s">
        <v>329</v>
      </c>
      <c r="F575" s="8" t="s">
        <v>433</v>
      </c>
      <c r="G575" s="119">
        <f>G576</f>
        <v>0</v>
      </c>
      <c r="H575" s="115"/>
      <c r="I575" s="115"/>
    </row>
    <row r="576" spans="1:9" hidden="1">
      <c r="A576" s="6" t="s">
        <v>465</v>
      </c>
      <c r="B576" s="67" t="s">
        <v>405</v>
      </c>
      <c r="C576" s="34" t="s">
        <v>380</v>
      </c>
      <c r="D576" s="34" t="s">
        <v>375</v>
      </c>
      <c r="E576" s="8" t="s">
        <v>329</v>
      </c>
      <c r="F576" s="8" t="s">
        <v>466</v>
      </c>
      <c r="G576" s="119">
        <v>0</v>
      </c>
      <c r="H576" s="115"/>
      <c r="I576" s="115"/>
    </row>
    <row r="577" spans="1:9" ht="25.5">
      <c r="A577" s="47" t="s">
        <v>89</v>
      </c>
      <c r="B577" s="37">
        <v>966</v>
      </c>
      <c r="C577" s="39" t="s">
        <v>380</v>
      </c>
      <c r="D577" s="39" t="s">
        <v>375</v>
      </c>
      <c r="E577" s="18" t="s">
        <v>90</v>
      </c>
      <c r="F577" s="39" t="s">
        <v>399</v>
      </c>
      <c r="G577" s="122">
        <f t="shared" ref="G577:I578" si="58">G578</f>
        <v>1842.0620000000001</v>
      </c>
      <c r="H577" s="122">
        <f t="shared" si="58"/>
        <v>5542.0619999999999</v>
      </c>
      <c r="I577" s="122">
        <f t="shared" si="58"/>
        <v>5542.0619999999999</v>
      </c>
    </row>
    <row r="578" spans="1:9" ht="25.5">
      <c r="A578" s="6" t="s">
        <v>434</v>
      </c>
      <c r="B578" s="67">
        <v>966</v>
      </c>
      <c r="C578" s="34" t="s">
        <v>380</v>
      </c>
      <c r="D578" s="34" t="s">
        <v>375</v>
      </c>
      <c r="E578" s="8" t="s">
        <v>90</v>
      </c>
      <c r="F578" s="8" t="s">
        <v>433</v>
      </c>
      <c r="G578" s="119">
        <f>G579+G580</f>
        <v>1842.0620000000001</v>
      </c>
      <c r="H578" s="119">
        <f t="shared" si="58"/>
        <v>5542.0619999999999</v>
      </c>
      <c r="I578" s="119">
        <f t="shared" si="58"/>
        <v>5542.0619999999999</v>
      </c>
    </row>
    <row r="579" spans="1:9">
      <c r="A579" s="6" t="s">
        <v>465</v>
      </c>
      <c r="B579" s="67">
        <v>966</v>
      </c>
      <c r="C579" s="34" t="s">
        <v>380</v>
      </c>
      <c r="D579" s="34" t="s">
        <v>375</v>
      </c>
      <c r="E579" s="8" t="s">
        <v>90</v>
      </c>
      <c r="F579" s="8" t="s">
        <v>466</v>
      </c>
      <c r="G579" s="119">
        <v>1830.729</v>
      </c>
      <c r="H579" s="115">
        <v>5542.0619999999999</v>
      </c>
      <c r="I579" s="115">
        <v>5542.0619999999999</v>
      </c>
    </row>
    <row r="580" spans="1:9" ht="51">
      <c r="A580" s="6" t="s">
        <v>185</v>
      </c>
      <c r="B580" s="67">
        <v>966</v>
      </c>
      <c r="C580" s="34" t="s">
        <v>380</v>
      </c>
      <c r="D580" s="34" t="s">
        <v>375</v>
      </c>
      <c r="E580" s="8" t="s">
        <v>90</v>
      </c>
      <c r="F580" s="8" t="s">
        <v>186</v>
      </c>
      <c r="G580" s="119">
        <v>11.333</v>
      </c>
      <c r="H580" s="115"/>
      <c r="I580" s="115"/>
    </row>
    <row r="581" spans="1:9" ht="13.5">
      <c r="A581" s="13" t="s">
        <v>286</v>
      </c>
      <c r="B581" s="14">
        <v>966</v>
      </c>
      <c r="C581" s="15" t="s">
        <v>380</v>
      </c>
      <c r="D581" s="15" t="s">
        <v>380</v>
      </c>
      <c r="E581" s="15" t="s">
        <v>521</v>
      </c>
      <c r="F581" s="15" t="s">
        <v>399</v>
      </c>
      <c r="G581" s="120">
        <f t="shared" ref="G581:I582" si="59">G582</f>
        <v>3206.7439999999997</v>
      </c>
      <c r="H581" s="120">
        <f t="shared" si="59"/>
        <v>3030.5210000000002</v>
      </c>
      <c r="I581" s="120">
        <f t="shared" si="59"/>
        <v>3030.5210000000002</v>
      </c>
    </row>
    <row r="582" spans="1:9" ht="35.25" customHeight="1">
      <c r="A582" s="51" t="s">
        <v>325</v>
      </c>
      <c r="B582" s="9">
        <v>966</v>
      </c>
      <c r="C582" s="5" t="s">
        <v>380</v>
      </c>
      <c r="D582" s="5" t="s">
        <v>380</v>
      </c>
      <c r="E582" s="5" t="s">
        <v>537</v>
      </c>
      <c r="F582" s="5" t="s">
        <v>399</v>
      </c>
      <c r="G582" s="121">
        <f t="shared" si="59"/>
        <v>3206.7439999999997</v>
      </c>
      <c r="H582" s="121">
        <f t="shared" si="59"/>
        <v>3030.5210000000002</v>
      </c>
      <c r="I582" s="121">
        <f t="shared" si="59"/>
        <v>3030.5210000000002</v>
      </c>
    </row>
    <row r="583" spans="1:9" ht="40.5">
      <c r="A583" s="13" t="s">
        <v>469</v>
      </c>
      <c r="B583" s="14">
        <v>966</v>
      </c>
      <c r="C583" s="15" t="s">
        <v>380</v>
      </c>
      <c r="D583" s="15" t="s">
        <v>380</v>
      </c>
      <c r="E583" s="15" t="s">
        <v>549</v>
      </c>
      <c r="F583" s="15" t="s">
        <v>399</v>
      </c>
      <c r="G583" s="120">
        <f>G584+G589</f>
        <v>3206.7439999999997</v>
      </c>
      <c r="H583" s="120">
        <f>H584+H589</f>
        <v>3030.5210000000002</v>
      </c>
      <c r="I583" s="120">
        <f>I584+I589</f>
        <v>3030.5210000000002</v>
      </c>
    </row>
    <row r="584" spans="1:9" s="19" customFormat="1" ht="25.5">
      <c r="A584" s="161" t="s">
        <v>492</v>
      </c>
      <c r="B584" s="54" t="s">
        <v>405</v>
      </c>
      <c r="C584" s="39" t="s">
        <v>380</v>
      </c>
      <c r="D584" s="39" t="s">
        <v>380</v>
      </c>
      <c r="E584" s="18" t="s">
        <v>555</v>
      </c>
      <c r="F584" s="18" t="s">
        <v>399</v>
      </c>
      <c r="G584" s="122">
        <f>G585+G587</f>
        <v>1644.97</v>
      </c>
      <c r="H584" s="122">
        <f>H585+H587</f>
        <v>1468.64</v>
      </c>
      <c r="I584" s="122">
        <f>I585+I587</f>
        <v>1468.64</v>
      </c>
    </row>
    <row r="585" spans="1:9" s="19" customFormat="1" ht="25.5">
      <c r="A585" s="6" t="s">
        <v>282</v>
      </c>
      <c r="B585" s="67" t="s">
        <v>405</v>
      </c>
      <c r="C585" s="34" t="s">
        <v>380</v>
      </c>
      <c r="D585" s="34" t="s">
        <v>380</v>
      </c>
      <c r="E585" s="8" t="s">
        <v>555</v>
      </c>
      <c r="F585" s="8" t="s">
        <v>425</v>
      </c>
      <c r="G585" s="119">
        <f>G586</f>
        <v>100</v>
      </c>
      <c r="H585" s="119">
        <f>H586</f>
        <v>100</v>
      </c>
      <c r="I585" s="119">
        <f>I586</f>
        <v>100</v>
      </c>
    </row>
    <row r="586" spans="1:9" s="19" customFormat="1" ht="25.5">
      <c r="A586" s="6" t="s">
        <v>452</v>
      </c>
      <c r="B586" s="67" t="s">
        <v>405</v>
      </c>
      <c r="C586" s="34" t="s">
        <v>380</v>
      </c>
      <c r="D586" s="34" t="s">
        <v>380</v>
      </c>
      <c r="E586" s="8" t="s">
        <v>555</v>
      </c>
      <c r="F586" s="8" t="s">
        <v>453</v>
      </c>
      <c r="G586" s="119">
        <v>100</v>
      </c>
      <c r="H586" s="115">
        <v>100</v>
      </c>
      <c r="I586" s="115">
        <v>100</v>
      </c>
    </row>
    <row r="587" spans="1:9" ht="25.5">
      <c r="A587" s="6" t="s">
        <v>434</v>
      </c>
      <c r="B587" s="67" t="s">
        <v>405</v>
      </c>
      <c r="C587" s="34" t="s">
        <v>380</v>
      </c>
      <c r="D587" s="34" t="s">
        <v>380</v>
      </c>
      <c r="E587" s="8" t="s">
        <v>555</v>
      </c>
      <c r="F587" s="8" t="s">
        <v>433</v>
      </c>
      <c r="G587" s="119">
        <f>G588</f>
        <v>1544.97</v>
      </c>
      <c r="H587" s="119">
        <f>H588</f>
        <v>1368.64</v>
      </c>
      <c r="I587" s="119">
        <f>I588</f>
        <v>1368.64</v>
      </c>
    </row>
    <row r="588" spans="1:9">
      <c r="A588" s="6" t="s">
        <v>465</v>
      </c>
      <c r="B588" s="67" t="s">
        <v>405</v>
      </c>
      <c r="C588" s="34" t="s">
        <v>380</v>
      </c>
      <c r="D588" s="34" t="s">
        <v>380</v>
      </c>
      <c r="E588" s="8" t="s">
        <v>555</v>
      </c>
      <c r="F588" s="8" t="s">
        <v>466</v>
      </c>
      <c r="G588" s="119">
        <f>1368.64+176.33</f>
        <v>1544.97</v>
      </c>
      <c r="H588" s="119">
        <v>1368.64</v>
      </c>
      <c r="I588" s="119">
        <v>1368.64</v>
      </c>
    </row>
    <row r="589" spans="1:9" s="19" customFormat="1" ht="38.25">
      <c r="A589" s="161" t="s">
        <v>40</v>
      </c>
      <c r="B589" s="54" t="s">
        <v>405</v>
      </c>
      <c r="C589" s="39" t="s">
        <v>380</v>
      </c>
      <c r="D589" s="39" t="s">
        <v>380</v>
      </c>
      <c r="E589" s="18" t="s">
        <v>504</v>
      </c>
      <c r="F589" s="18" t="s">
        <v>399</v>
      </c>
      <c r="G589" s="122">
        <f t="shared" ref="G589:I590" si="60">G590</f>
        <v>1561.7739999999999</v>
      </c>
      <c r="H589" s="122">
        <f t="shared" si="60"/>
        <v>1561.8810000000001</v>
      </c>
      <c r="I589" s="122">
        <f t="shared" si="60"/>
        <v>1561.8810000000001</v>
      </c>
    </row>
    <row r="590" spans="1:9" ht="25.5">
      <c r="A590" s="6" t="s">
        <v>434</v>
      </c>
      <c r="B590" s="67" t="s">
        <v>405</v>
      </c>
      <c r="C590" s="39" t="s">
        <v>380</v>
      </c>
      <c r="D590" s="39" t="s">
        <v>380</v>
      </c>
      <c r="E590" s="8" t="s">
        <v>504</v>
      </c>
      <c r="F590" s="8" t="s">
        <v>433</v>
      </c>
      <c r="G590" s="119">
        <f t="shared" si="60"/>
        <v>1561.7739999999999</v>
      </c>
      <c r="H590" s="119">
        <f t="shared" si="60"/>
        <v>1561.8810000000001</v>
      </c>
      <c r="I590" s="119">
        <f t="shared" si="60"/>
        <v>1561.8810000000001</v>
      </c>
    </row>
    <row r="591" spans="1:9">
      <c r="A591" s="6" t="s">
        <v>465</v>
      </c>
      <c r="B591" s="67" t="s">
        <v>405</v>
      </c>
      <c r="C591" s="39" t="s">
        <v>380</v>
      </c>
      <c r="D591" s="39" t="s">
        <v>380</v>
      </c>
      <c r="E591" s="8" t="s">
        <v>504</v>
      </c>
      <c r="F591" s="8" t="s">
        <v>466</v>
      </c>
      <c r="G591" s="119">
        <v>1561.7739999999999</v>
      </c>
      <c r="H591" s="119">
        <v>1561.8810000000001</v>
      </c>
      <c r="I591" s="119">
        <v>1561.8810000000001</v>
      </c>
    </row>
    <row r="592" spans="1:9" ht="13.5">
      <c r="A592" s="13" t="s">
        <v>389</v>
      </c>
      <c r="B592" s="14">
        <v>966</v>
      </c>
      <c r="C592" s="15" t="s">
        <v>380</v>
      </c>
      <c r="D592" s="15" t="s">
        <v>390</v>
      </c>
      <c r="E592" s="15" t="s">
        <v>521</v>
      </c>
      <c r="F592" s="15" t="s">
        <v>399</v>
      </c>
      <c r="G592" s="121">
        <f>G593+G622+G607+G618</f>
        <v>23314.625</v>
      </c>
      <c r="H592" s="121">
        <f>H593+H622+H607+H618</f>
        <v>23130.339999999997</v>
      </c>
      <c r="I592" s="121">
        <f>I593+I622+I607+I618</f>
        <v>23136.55</v>
      </c>
    </row>
    <row r="593" spans="1:9" ht="38.25">
      <c r="A593" s="51" t="s">
        <v>324</v>
      </c>
      <c r="B593" s="9">
        <v>966</v>
      </c>
      <c r="C593" s="15" t="s">
        <v>380</v>
      </c>
      <c r="D593" s="15" t="s">
        <v>390</v>
      </c>
      <c r="E593" s="15" t="s">
        <v>537</v>
      </c>
      <c r="F593" s="15" t="s">
        <v>399</v>
      </c>
      <c r="G593" s="121">
        <f>G594</f>
        <v>23165.974999999999</v>
      </c>
      <c r="H593" s="121">
        <f>H594</f>
        <v>22987.899999999998</v>
      </c>
      <c r="I593" s="121">
        <f>I594</f>
        <v>22987.899999999998</v>
      </c>
    </row>
    <row r="594" spans="1:9" s="21" customFormat="1" ht="27">
      <c r="A594" s="13" t="s">
        <v>251</v>
      </c>
      <c r="B594" s="68" t="s">
        <v>405</v>
      </c>
      <c r="C594" s="48" t="s">
        <v>380</v>
      </c>
      <c r="D594" s="48" t="s">
        <v>390</v>
      </c>
      <c r="E594" s="15" t="s">
        <v>556</v>
      </c>
      <c r="F594" s="15" t="s">
        <v>399</v>
      </c>
      <c r="G594" s="120">
        <f>G595+G598</f>
        <v>23165.974999999999</v>
      </c>
      <c r="H594" s="120">
        <f>H595+H598</f>
        <v>22987.899999999998</v>
      </c>
      <c r="I594" s="120">
        <f>I595+I598</f>
        <v>22987.899999999998</v>
      </c>
    </row>
    <row r="595" spans="1:9" s="19" customFormat="1" ht="25.5">
      <c r="A595" s="16" t="s">
        <v>436</v>
      </c>
      <c r="B595" s="54" t="s">
        <v>405</v>
      </c>
      <c r="C595" s="39" t="s">
        <v>380</v>
      </c>
      <c r="D595" s="39" t="s">
        <v>390</v>
      </c>
      <c r="E595" s="18" t="s">
        <v>557</v>
      </c>
      <c r="F595" s="18" t="s">
        <v>399</v>
      </c>
      <c r="G595" s="122">
        <f t="shared" ref="G595:I596" si="61">G596</f>
        <v>2308.056</v>
      </c>
      <c r="H595" s="122">
        <f t="shared" si="61"/>
        <v>2285.1999999999998</v>
      </c>
      <c r="I595" s="122">
        <f t="shared" si="61"/>
        <v>2285.1999999999998</v>
      </c>
    </row>
    <row r="596" spans="1:9" ht="51">
      <c r="A596" s="6" t="s">
        <v>428</v>
      </c>
      <c r="B596" s="67" t="s">
        <v>405</v>
      </c>
      <c r="C596" s="34" t="s">
        <v>380</v>
      </c>
      <c r="D596" s="34" t="s">
        <v>390</v>
      </c>
      <c r="E596" s="18" t="s">
        <v>557</v>
      </c>
      <c r="F596" s="8" t="s">
        <v>429</v>
      </c>
      <c r="G596" s="119">
        <f t="shared" si="61"/>
        <v>2308.056</v>
      </c>
      <c r="H596" s="119">
        <f t="shared" si="61"/>
        <v>2285.1999999999998</v>
      </c>
      <c r="I596" s="119">
        <f t="shared" si="61"/>
        <v>2285.1999999999998</v>
      </c>
    </row>
    <row r="597" spans="1:9" ht="25.5">
      <c r="A597" s="6" t="s">
        <v>451</v>
      </c>
      <c r="B597" s="67" t="s">
        <v>405</v>
      </c>
      <c r="C597" s="34" t="s">
        <v>380</v>
      </c>
      <c r="D597" s="34" t="s">
        <v>390</v>
      </c>
      <c r="E597" s="18" t="s">
        <v>557</v>
      </c>
      <c r="F597" s="8" t="s">
        <v>450</v>
      </c>
      <c r="G597" s="119">
        <v>2308.056</v>
      </c>
      <c r="H597" s="119">
        <v>2285.1999999999998</v>
      </c>
      <c r="I597" s="119">
        <v>2285.1999999999998</v>
      </c>
    </row>
    <row r="598" spans="1:9" s="19" customFormat="1" ht="38.25">
      <c r="A598" s="177" t="s">
        <v>463</v>
      </c>
      <c r="B598" s="54" t="s">
        <v>405</v>
      </c>
      <c r="C598" s="39" t="s">
        <v>380</v>
      </c>
      <c r="D598" s="39" t="s">
        <v>390</v>
      </c>
      <c r="E598" s="18" t="s">
        <v>558</v>
      </c>
      <c r="F598" s="18" t="s">
        <v>399</v>
      </c>
      <c r="G598" s="122">
        <f>G599+G601+G603+G605</f>
        <v>20857.918999999998</v>
      </c>
      <c r="H598" s="165">
        <f>H599+H601+H605</f>
        <v>20702.699999999997</v>
      </c>
      <c r="I598" s="165">
        <f>I599+I601+I605</f>
        <v>20702.699999999997</v>
      </c>
    </row>
    <row r="599" spans="1:9" ht="51">
      <c r="A599" s="6" t="s">
        <v>428</v>
      </c>
      <c r="B599" s="67" t="s">
        <v>405</v>
      </c>
      <c r="C599" s="34" t="s">
        <v>380</v>
      </c>
      <c r="D599" s="34" t="s">
        <v>390</v>
      </c>
      <c r="E599" s="8" t="s">
        <v>558</v>
      </c>
      <c r="F599" s="8" t="s">
        <v>429</v>
      </c>
      <c r="G599" s="119">
        <f>G600</f>
        <v>14097.218999999999</v>
      </c>
      <c r="H599" s="119">
        <f>H600</f>
        <v>13942</v>
      </c>
      <c r="I599" s="119">
        <f>I600</f>
        <v>13942</v>
      </c>
    </row>
    <row r="600" spans="1:9">
      <c r="A600" s="6" t="s">
        <v>448</v>
      </c>
      <c r="B600" s="67" t="s">
        <v>405</v>
      </c>
      <c r="C600" s="34" t="s">
        <v>380</v>
      </c>
      <c r="D600" s="34" t="s">
        <v>390</v>
      </c>
      <c r="E600" s="8" t="s">
        <v>558</v>
      </c>
      <c r="F600" s="8" t="s">
        <v>449</v>
      </c>
      <c r="G600" s="119">
        <v>14097.218999999999</v>
      </c>
      <c r="H600" s="119">
        <f>13430+512</f>
        <v>13942</v>
      </c>
      <c r="I600" s="119">
        <f>13430+512</f>
        <v>13942</v>
      </c>
    </row>
    <row r="601" spans="1:9" ht="25.5">
      <c r="A601" s="6" t="s">
        <v>282</v>
      </c>
      <c r="B601" s="67" t="s">
        <v>405</v>
      </c>
      <c r="C601" s="34" t="s">
        <v>380</v>
      </c>
      <c r="D601" s="34" t="s">
        <v>390</v>
      </c>
      <c r="E601" s="8" t="s">
        <v>558</v>
      </c>
      <c r="F601" s="8" t="s">
        <v>425</v>
      </c>
      <c r="G601" s="119">
        <f>G602</f>
        <v>5456.1</v>
      </c>
      <c r="H601" s="119">
        <f>H602</f>
        <v>5456.1</v>
      </c>
      <c r="I601" s="119">
        <f>I602</f>
        <v>5456.1</v>
      </c>
    </row>
    <row r="602" spans="1:9" ht="25.5">
      <c r="A602" s="6" t="s">
        <v>452</v>
      </c>
      <c r="B602" s="67" t="s">
        <v>405</v>
      </c>
      <c r="C602" s="34" t="s">
        <v>380</v>
      </c>
      <c r="D602" s="34" t="s">
        <v>390</v>
      </c>
      <c r="E602" s="8" t="s">
        <v>558</v>
      </c>
      <c r="F602" s="8" t="s">
        <v>453</v>
      </c>
      <c r="G602" s="119">
        <v>5456.1</v>
      </c>
      <c r="H602" s="119">
        <v>5456.1</v>
      </c>
      <c r="I602" s="119">
        <v>5456.1</v>
      </c>
    </row>
    <row r="603" spans="1:9" hidden="1">
      <c r="A603" s="166" t="s">
        <v>430</v>
      </c>
      <c r="B603" s="67" t="s">
        <v>405</v>
      </c>
      <c r="C603" s="34" t="s">
        <v>380</v>
      </c>
      <c r="D603" s="34" t="s">
        <v>390</v>
      </c>
      <c r="E603" s="34" t="s">
        <v>558</v>
      </c>
      <c r="F603" s="34" t="s">
        <v>431</v>
      </c>
      <c r="G603" s="119">
        <f>G604</f>
        <v>0</v>
      </c>
      <c r="H603" s="115"/>
      <c r="I603" s="115"/>
    </row>
    <row r="604" spans="1:9" ht="25.5" hidden="1">
      <c r="A604" s="166" t="s">
        <v>67</v>
      </c>
      <c r="B604" s="67" t="s">
        <v>405</v>
      </c>
      <c r="C604" s="34" t="s">
        <v>380</v>
      </c>
      <c r="D604" s="34" t="s">
        <v>390</v>
      </c>
      <c r="E604" s="34" t="s">
        <v>558</v>
      </c>
      <c r="F604" s="34" t="s">
        <v>77</v>
      </c>
      <c r="G604" s="119">
        <v>0</v>
      </c>
      <c r="H604" s="115"/>
      <c r="I604" s="115"/>
    </row>
    <row r="605" spans="1:9">
      <c r="A605" s="45" t="s">
        <v>426</v>
      </c>
      <c r="B605" s="67" t="s">
        <v>405</v>
      </c>
      <c r="C605" s="34" t="s">
        <v>380</v>
      </c>
      <c r="D605" s="34" t="s">
        <v>390</v>
      </c>
      <c r="E605" s="8" t="s">
        <v>558</v>
      </c>
      <c r="F605" s="8" t="s">
        <v>427</v>
      </c>
      <c r="G605" s="119">
        <f>G606</f>
        <v>1304.5999999999999</v>
      </c>
      <c r="H605" s="119">
        <f>H606</f>
        <v>1304.5999999999999</v>
      </c>
      <c r="I605" s="119">
        <f>I606</f>
        <v>1304.5999999999999</v>
      </c>
    </row>
    <row r="606" spans="1:9">
      <c r="A606" s="45" t="s">
        <v>455</v>
      </c>
      <c r="B606" s="67" t="s">
        <v>405</v>
      </c>
      <c r="C606" s="34" t="s">
        <v>380</v>
      </c>
      <c r="D606" s="34" t="s">
        <v>390</v>
      </c>
      <c r="E606" s="8" t="s">
        <v>558</v>
      </c>
      <c r="F606" s="8" t="s">
        <v>454</v>
      </c>
      <c r="G606" s="119">
        <v>1304.5999999999999</v>
      </c>
      <c r="H606" s="115">
        <v>1304.5999999999999</v>
      </c>
      <c r="I606" s="115">
        <v>1304.5999999999999</v>
      </c>
    </row>
    <row r="607" spans="1:9" ht="25.5">
      <c r="A607" s="175" t="s">
        <v>113</v>
      </c>
      <c r="B607" s="9">
        <v>966</v>
      </c>
      <c r="C607" s="5" t="s">
        <v>380</v>
      </c>
      <c r="D607" s="5" t="s">
        <v>390</v>
      </c>
      <c r="E607" s="94" t="s">
        <v>527</v>
      </c>
      <c r="F607" s="5" t="s">
        <v>399</v>
      </c>
      <c r="G607" s="179">
        <f>G608</f>
        <v>16.149999999999999</v>
      </c>
      <c r="H607" s="179">
        <f>H608</f>
        <v>9.94</v>
      </c>
      <c r="I607" s="179">
        <f>I608</f>
        <v>16.149999999999999</v>
      </c>
    </row>
    <row r="608" spans="1:9" ht="67.5">
      <c r="A608" s="58" t="s">
        <v>247</v>
      </c>
      <c r="B608" s="14">
        <v>966</v>
      </c>
      <c r="C608" s="15" t="s">
        <v>380</v>
      </c>
      <c r="D608" s="15" t="s">
        <v>390</v>
      </c>
      <c r="E608" s="102" t="s">
        <v>592</v>
      </c>
      <c r="F608" s="15" t="s">
        <v>399</v>
      </c>
      <c r="G608" s="179">
        <f>G609+G612+G615</f>
        <v>16.149999999999999</v>
      </c>
      <c r="H608" s="179">
        <f>H609+H612+H615</f>
        <v>9.94</v>
      </c>
      <c r="I608" s="179">
        <f>I609+I612+I615</f>
        <v>16.149999999999999</v>
      </c>
    </row>
    <row r="609" spans="1:9" ht="19.5" customHeight="1">
      <c r="A609" s="154" t="s">
        <v>507</v>
      </c>
      <c r="B609" s="17">
        <v>966</v>
      </c>
      <c r="C609" s="18" t="s">
        <v>380</v>
      </c>
      <c r="D609" s="18" t="s">
        <v>390</v>
      </c>
      <c r="E609" s="18" t="s">
        <v>511</v>
      </c>
      <c r="F609" s="18" t="s">
        <v>399</v>
      </c>
      <c r="G609" s="165">
        <f t="shared" ref="G609:I610" si="62">G610</f>
        <v>9.75</v>
      </c>
      <c r="H609" s="165">
        <f t="shared" si="62"/>
        <v>0</v>
      </c>
      <c r="I609" s="165">
        <f t="shared" si="62"/>
        <v>9.75</v>
      </c>
    </row>
    <row r="610" spans="1:9" ht="25.5">
      <c r="A610" s="6" t="s">
        <v>282</v>
      </c>
      <c r="B610" s="7">
        <v>966</v>
      </c>
      <c r="C610" s="8" t="s">
        <v>380</v>
      </c>
      <c r="D610" s="8" t="s">
        <v>390</v>
      </c>
      <c r="E610" s="8" t="s">
        <v>511</v>
      </c>
      <c r="F610" s="7">
        <v>200</v>
      </c>
      <c r="G610" s="170">
        <f t="shared" si="62"/>
        <v>9.75</v>
      </c>
      <c r="H610" s="170">
        <f t="shared" si="62"/>
        <v>0</v>
      </c>
      <c r="I610" s="170">
        <f t="shared" si="62"/>
        <v>9.75</v>
      </c>
    </row>
    <row r="611" spans="1:9" ht="25.5">
      <c r="A611" s="33" t="s">
        <v>452</v>
      </c>
      <c r="B611" s="7">
        <v>966</v>
      </c>
      <c r="C611" s="8" t="s">
        <v>380</v>
      </c>
      <c r="D611" s="8" t="s">
        <v>390</v>
      </c>
      <c r="E611" s="8" t="s">
        <v>511</v>
      </c>
      <c r="F611" s="7">
        <v>240</v>
      </c>
      <c r="G611" s="170">
        <v>9.75</v>
      </c>
      <c r="H611" s="170">
        <v>0</v>
      </c>
      <c r="I611" s="170">
        <v>9.75</v>
      </c>
    </row>
    <row r="612" spans="1:9" ht="25.5" hidden="1">
      <c r="A612" s="85" t="s">
        <v>506</v>
      </c>
      <c r="B612" s="17">
        <v>966</v>
      </c>
      <c r="C612" s="18" t="s">
        <v>380</v>
      </c>
      <c r="D612" s="18" t="s">
        <v>390</v>
      </c>
      <c r="E612" s="18" t="s">
        <v>512</v>
      </c>
      <c r="F612" s="18" t="s">
        <v>399</v>
      </c>
      <c r="G612" s="165">
        <f t="shared" ref="G612:I613" si="63">G613</f>
        <v>0</v>
      </c>
      <c r="H612" s="165">
        <f t="shared" si="63"/>
        <v>9.94</v>
      </c>
      <c r="I612" s="165">
        <f t="shared" si="63"/>
        <v>0</v>
      </c>
    </row>
    <row r="613" spans="1:9" ht="25.5" hidden="1">
      <c r="A613" s="6" t="s">
        <v>282</v>
      </c>
      <c r="B613" s="7">
        <v>966</v>
      </c>
      <c r="C613" s="8" t="s">
        <v>380</v>
      </c>
      <c r="D613" s="8" t="s">
        <v>390</v>
      </c>
      <c r="E613" s="8" t="s">
        <v>512</v>
      </c>
      <c r="F613" s="7">
        <v>200</v>
      </c>
      <c r="G613" s="170">
        <f t="shared" si="63"/>
        <v>0</v>
      </c>
      <c r="H613" s="170">
        <f t="shared" si="63"/>
        <v>9.94</v>
      </c>
      <c r="I613" s="170">
        <f t="shared" si="63"/>
        <v>0</v>
      </c>
    </row>
    <row r="614" spans="1:9" ht="25.5" hidden="1">
      <c r="A614" s="6" t="s">
        <v>452</v>
      </c>
      <c r="B614" s="7">
        <v>966</v>
      </c>
      <c r="C614" s="8" t="s">
        <v>380</v>
      </c>
      <c r="D614" s="8" t="s">
        <v>390</v>
      </c>
      <c r="E614" s="8" t="s">
        <v>512</v>
      </c>
      <c r="F614" s="7">
        <v>240</v>
      </c>
      <c r="G614" s="170">
        <v>0</v>
      </c>
      <c r="H614" s="170">
        <v>9.94</v>
      </c>
      <c r="I614" s="170">
        <v>0</v>
      </c>
    </row>
    <row r="615" spans="1:9" ht="18" customHeight="1">
      <c r="A615" s="144" t="s">
        <v>47</v>
      </c>
      <c r="B615" s="17">
        <v>966</v>
      </c>
      <c r="C615" s="18" t="s">
        <v>380</v>
      </c>
      <c r="D615" s="18" t="s">
        <v>390</v>
      </c>
      <c r="E615" s="39" t="s">
        <v>51</v>
      </c>
      <c r="F615" s="18" t="s">
        <v>399</v>
      </c>
      <c r="G615" s="170">
        <f t="shared" ref="G615:I616" si="64">G616</f>
        <v>6.4</v>
      </c>
      <c r="H615" s="170">
        <f t="shared" si="64"/>
        <v>0</v>
      </c>
      <c r="I615" s="170">
        <f t="shared" si="64"/>
        <v>6.4</v>
      </c>
    </row>
    <row r="616" spans="1:9" ht="25.5">
      <c r="A616" s="6" t="s">
        <v>282</v>
      </c>
      <c r="B616" s="7">
        <v>966</v>
      </c>
      <c r="C616" s="8" t="s">
        <v>380</v>
      </c>
      <c r="D616" s="8" t="s">
        <v>390</v>
      </c>
      <c r="E616" s="34" t="s">
        <v>51</v>
      </c>
      <c r="F616" s="7">
        <v>200</v>
      </c>
      <c r="G616" s="170">
        <f t="shared" si="64"/>
        <v>6.4</v>
      </c>
      <c r="H616" s="170">
        <f t="shared" si="64"/>
        <v>0</v>
      </c>
      <c r="I616" s="170">
        <f t="shared" si="64"/>
        <v>6.4</v>
      </c>
    </row>
    <row r="617" spans="1:9" ht="25.5">
      <c r="A617" s="6" t="s">
        <v>452</v>
      </c>
      <c r="B617" s="7">
        <v>966</v>
      </c>
      <c r="C617" s="8" t="s">
        <v>380</v>
      </c>
      <c r="D617" s="8" t="s">
        <v>390</v>
      </c>
      <c r="E617" s="34" t="s">
        <v>51</v>
      </c>
      <c r="F617" s="7">
        <v>240</v>
      </c>
      <c r="G617" s="170">
        <v>6.4</v>
      </c>
      <c r="H617" s="170">
        <v>0</v>
      </c>
      <c r="I617" s="170">
        <v>6.4</v>
      </c>
    </row>
    <row r="618" spans="1:9" ht="25.5">
      <c r="A618" s="42" t="s">
        <v>261</v>
      </c>
      <c r="B618" s="145">
        <v>966</v>
      </c>
      <c r="C618" s="41" t="s">
        <v>380</v>
      </c>
      <c r="D618" s="41" t="s">
        <v>390</v>
      </c>
      <c r="E618" s="41" t="s">
        <v>18</v>
      </c>
      <c r="F618" s="145" t="s">
        <v>399</v>
      </c>
      <c r="G618" s="121">
        <f t="shared" ref="G618:I620" si="65">G619</f>
        <v>2.5</v>
      </c>
      <c r="H618" s="121">
        <f t="shared" si="65"/>
        <v>2.5</v>
      </c>
      <c r="I618" s="121">
        <f t="shared" si="65"/>
        <v>2.5</v>
      </c>
    </row>
    <row r="619" spans="1:9" ht="22.5" customHeight="1">
      <c r="A619" s="38" t="s">
        <v>16</v>
      </c>
      <c r="B619" s="54">
        <v>966</v>
      </c>
      <c r="C619" s="39" t="s">
        <v>380</v>
      </c>
      <c r="D619" s="39" t="s">
        <v>390</v>
      </c>
      <c r="E619" s="39" t="s">
        <v>15</v>
      </c>
      <c r="F619" s="18" t="s">
        <v>399</v>
      </c>
      <c r="G619" s="119">
        <f t="shared" si="65"/>
        <v>2.5</v>
      </c>
      <c r="H619" s="119">
        <f t="shared" si="65"/>
        <v>2.5</v>
      </c>
      <c r="I619" s="119">
        <f t="shared" si="65"/>
        <v>2.5</v>
      </c>
    </row>
    <row r="620" spans="1:9" ht="25.5">
      <c r="A620" s="6" t="s">
        <v>282</v>
      </c>
      <c r="B620" s="67">
        <v>966</v>
      </c>
      <c r="C620" s="34" t="s">
        <v>380</v>
      </c>
      <c r="D620" s="34" t="s">
        <v>390</v>
      </c>
      <c r="E620" s="34" t="s">
        <v>15</v>
      </c>
      <c r="F620" s="8">
        <v>200</v>
      </c>
      <c r="G620" s="119">
        <f t="shared" si="65"/>
        <v>2.5</v>
      </c>
      <c r="H620" s="119">
        <f t="shared" si="65"/>
        <v>2.5</v>
      </c>
      <c r="I620" s="119">
        <f t="shared" si="65"/>
        <v>2.5</v>
      </c>
    </row>
    <row r="621" spans="1:9" ht="25.5">
      <c r="A621" s="33" t="s">
        <v>452</v>
      </c>
      <c r="B621" s="67">
        <v>966</v>
      </c>
      <c r="C621" s="34" t="s">
        <v>380</v>
      </c>
      <c r="D621" s="34" t="s">
        <v>390</v>
      </c>
      <c r="E621" s="34" t="s">
        <v>15</v>
      </c>
      <c r="F621" s="8">
        <v>240</v>
      </c>
      <c r="G621" s="119">
        <v>2.5</v>
      </c>
      <c r="H621" s="119">
        <v>2.5</v>
      </c>
      <c r="I621" s="119">
        <v>2.5</v>
      </c>
    </row>
    <row r="622" spans="1:9" ht="25.5">
      <c r="A622" s="175" t="s">
        <v>116</v>
      </c>
      <c r="B622" s="145" t="s">
        <v>405</v>
      </c>
      <c r="C622" s="41" t="s">
        <v>380</v>
      </c>
      <c r="D622" s="41" t="s">
        <v>390</v>
      </c>
      <c r="E622" s="41" t="s">
        <v>26</v>
      </c>
      <c r="F622" s="5" t="s">
        <v>399</v>
      </c>
      <c r="G622" s="121">
        <f>G623+G627+G631+G635</f>
        <v>130</v>
      </c>
      <c r="H622" s="121">
        <f>H623+H627+H631+H635</f>
        <v>130</v>
      </c>
      <c r="I622" s="121">
        <f>I623+I627+I631+I635</f>
        <v>130</v>
      </c>
    </row>
    <row r="623" spans="1:9" s="19" customFormat="1" ht="41.25" customHeight="1">
      <c r="A623" s="53" t="s">
        <v>262</v>
      </c>
      <c r="B623" s="68" t="s">
        <v>405</v>
      </c>
      <c r="C623" s="48" t="s">
        <v>380</v>
      </c>
      <c r="D623" s="48" t="s">
        <v>390</v>
      </c>
      <c r="E623" s="48" t="s">
        <v>43</v>
      </c>
      <c r="F623" s="15" t="s">
        <v>399</v>
      </c>
      <c r="G623" s="120">
        <f t="shared" ref="G623:I625" si="66">G624</f>
        <v>35</v>
      </c>
      <c r="H623" s="120">
        <f t="shared" si="66"/>
        <v>35</v>
      </c>
      <c r="I623" s="120">
        <f t="shared" si="66"/>
        <v>35</v>
      </c>
    </row>
    <row r="624" spans="1:9" s="19" customFormat="1" ht="25.5">
      <c r="A624" s="73" t="s">
        <v>200</v>
      </c>
      <c r="B624" s="54" t="s">
        <v>405</v>
      </c>
      <c r="C624" s="39" t="s">
        <v>380</v>
      </c>
      <c r="D624" s="39" t="s">
        <v>390</v>
      </c>
      <c r="E624" s="39" t="s">
        <v>42</v>
      </c>
      <c r="F624" s="18" t="s">
        <v>399</v>
      </c>
      <c r="G624" s="122">
        <f t="shared" si="66"/>
        <v>35</v>
      </c>
      <c r="H624" s="122">
        <f t="shared" si="66"/>
        <v>35</v>
      </c>
      <c r="I624" s="122">
        <f t="shared" si="66"/>
        <v>35</v>
      </c>
    </row>
    <row r="625" spans="1:9" ht="25.5">
      <c r="A625" s="6" t="s">
        <v>282</v>
      </c>
      <c r="B625" s="67" t="s">
        <v>405</v>
      </c>
      <c r="C625" s="34" t="s">
        <v>380</v>
      </c>
      <c r="D625" s="34" t="s">
        <v>390</v>
      </c>
      <c r="E625" s="34" t="s">
        <v>42</v>
      </c>
      <c r="F625" s="8" t="s">
        <v>425</v>
      </c>
      <c r="G625" s="119">
        <f t="shared" si="66"/>
        <v>35</v>
      </c>
      <c r="H625" s="119">
        <f t="shared" si="66"/>
        <v>35</v>
      </c>
      <c r="I625" s="119">
        <f t="shared" si="66"/>
        <v>35</v>
      </c>
    </row>
    <row r="626" spans="1:9" ht="25.5">
      <c r="A626" s="33" t="s">
        <v>452</v>
      </c>
      <c r="B626" s="67" t="s">
        <v>405</v>
      </c>
      <c r="C626" s="34" t="s">
        <v>380</v>
      </c>
      <c r="D626" s="34" t="s">
        <v>390</v>
      </c>
      <c r="E626" s="34" t="s">
        <v>42</v>
      </c>
      <c r="F626" s="8" t="s">
        <v>453</v>
      </c>
      <c r="G626" s="119">
        <v>35</v>
      </c>
      <c r="H626" s="119">
        <v>35</v>
      </c>
      <c r="I626" s="119">
        <v>35</v>
      </c>
    </row>
    <row r="627" spans="1:9" s="19" customFormat="1" ht="40.5">
      <c r="A627" s="53" t="s">
        <v>263</v>
      </c>
      <c r="B627" s="68" t="s">
        <v>405</v>
      </c>
      <c r="C627" s="48" t="s">
        <v>380</v>
      </c>
      <c r="D627" s="48" t="s">
        <v>390</v>
      </c>
      <c r="E627" s="48" t="s">
        <v>45</v>
      </c>
      <c r="F627" s="15" t="s">
        <v>399</v>
      </c>
      <c r="G627" s="120">
        <f t="shared" ref="G627:I629" si="67">G628</f>
        <v>10</v>
      </c>
      <c r="H627" s="120">
        <f t="shared" si="67"/>
        <v>10</v>
      </c>
      <c r="I627" s="120">
        <f t="shared" si="67"/>
        <v>10</v>
      </c>
    </row>
    <row r="628" spans="1:9" s="19" customFormat="1" ht="25.5">
      <c r="A628" s="73" t="s">
        <v>199</v>
      </c>
      <c r="B628" s="54" t="s">
        <v>405</v>
      </c>
      <c r="C628" s="39" t="s">
        <v>380</v>
      </c>
      <c r="D628" s="39" t="s">
        <v>390</v>
      </c>
      <c r="E628" s="39" t="s">
        <v>44</v>
      </c>
      <c r="F628" s="18" t="s">
        <v>399</v>
      </c>
      <c r="G628" s="122">
        <f t="shared" si="67"/>
        <v>10</v>
      </c>
      <c r="H628" s="122">
        <f t="shared" si="67"/>
        <v>10</v>
      </c>
      <c r="I628" s="122">
        <f t="shared" si="67"/>
        <v>10</v>
      </c>
    </row>
    <row r="629" spans="1:9" ht="25.5">
      <c r="A629" s="6" t="s">
        <v>282</v>
      </c>
      <c r="B629" s="67" t="s">
        <v>405</v>
      </c>
      <c r="C629" s="34" t="s">
        <v>380</v>
      </c>
      <c r="D629" s="34" t="s">
        <v>390</v>
      </c>
      <c r="E629" s="34" t="s">
        <v>44</v>
      </c>
      <c r="F629" s="8" t="s">
        <v>425</v>
      </c>
      <c r="G629" s="119">
        <f t="shared" si="67"/>
        <v>10</v>
      </c>
      <c r="H629" s="119">
        <f t="shared" si="67"/>
        <v>10</v>
      </c>
      <c r="I629" s="119">
        <f t="shared" si="67"/>
        <v>10</v>
      </c>
    </row>
    <row r="630" spans="1:9" ht="25.5">
      <c r="A630" s="33" t="s">
        <v>452</v>
      </c>
      <c r="B630" s="67" t="s">
        <v>405</v>
      </c>
      <c r="C630" s="34" t="s">
        <v>380</v>
      </c>
      <c r="D630" s="34" t="s">
        <v>390</v>
      </c>
      <c r="E630" s="34" t="s">
        <v>44</v>
      </c>
      <c r="F630" s="8" t="s">
        <v>453</v>
      </c>
      <c r="G630" s="119">
        <v>10</v>
      </c>
      <c r="H630" s="119">
        <v>10</v>
      </c>
      <c r="I630" s="119">
        <v>10</v>
      </c>
    </row>
    <row r="631" spans="1:9" ht="40.5">
      <c r="A631" s="53" t="s">
        <v>264</v>
      </c>
      <c r="B631" s="68" t="s">
        <v>405</v>
      </c>
      <c r="C631" s="48" t="s">
        <v>380</v>
      </c>
      <c r="D631" s="48" t="s">
        <v>390</v>
      </c>
      <c r="E631" s="48" t="s">
        <v>27</v>
      </c>
      <c r="F631" s="15" t="s">
        <v>399</v>
      </c>
      <c r="G631" s="120">
        <f>G632</f>
        <v>30</v>
      </c>
      <c r="H631" s="120">
        <f>H632</f>
        <v>30</v>
      </c>
      <c r="I631" s="120">
        <f>I632</f>
        <v>30</v>
      </c>
    </row>
    <row r="632" spans="1:9" ht="38.25">
      <c r="A632" s="73" t="s">
        <v>31</v>
      </c>
      <c r="B632" s="54" t="s">
        <v>405</v>
      </c>
      <c r="C632" s="39" t="s">
        <v>380</v>
      </c>
      <c r="D632" s="39" t="s">
        <v>390</v>
      </c>
      <c r="E632" s="39" t="s">
        <v>28</v>
      </c>
      <c r="F632" s="18" t="s">
        <v>399</v>
      </c>
      <c r="G632" s="122">
        <f t="shared" ref="G632:I633" si="68">G633</f>
        <v>30</v>
      </c>
      <c r="H632" s="122">
        <f t="shared" si="68"/>
        <v>30</v>
      </c>
      <c r="I632" s="122">
        <f t="shared" si="68"/>
        <v>30</v>
      </c>
    </row>
    <row r="633" spans="1:9" ht="25.5">
      <c r="A633" s="6" t="s">
        <v>282</v>
      </c>
      <c r="B633" s="67" t="s">
        <v>405</v>
      </c>
      <c r="C633" s="34" t="s">
        <v>380</v>
      </c>
      <c r="D633" s="34" t="s">
        <v>390</v>
      </c>
      <c r="E633" s="34" t="s">
        <v>28</v>
      </c>
      <c r="F633" s="8" t="s">
        <v>425</v>
      </c>
      <c r="G633" s="119">
        <f t="shared" si="68"/>
        <v>30</v>
      </c>
      <c r="H633" s="119">
        <f t="shared" si="68"/>
        <v>30</v>
      </c>
      <c r="I633" s="119">
        <f t="shared" si="68"/>
        <v>30</v>
      </c>
    </row>
    <row r="634" spans="1:9" ht="25.5">
      <c r="A634" s="33" t="s">
        <v>452</v>
      </c>
      <c r="B634" s="67" t="s">
        <v>405</v>
      </c>
      <c r="C634" s="34" t="s">
        <v>380</v>
      </c>
      <c r="D634" s="34" t="s">
        <v>390</v>
      </c>
      <c r="E634" s="34" t="s">
        <v>28</v>
      </c>
      <c r="F634" s="8" t="s">
        <v>453</v>
      </c>
      <c r="G634" s="119">
        <v>30</v>
      </c>
      <c r="H634" s="115">
        <v>30</v>
      </c>
      <c r="I634" s="115">
        <v>30</v>
      </c>
    </row>
    <row r="635" spans="1:9" ht="27">
      <c r="A635" s="74" t="s">
        <v>265</v>
      </c>
      <c r="B635" s="68" t="s">
        <v>405</v>
      </c>
      <c r="C635" s="48" t="s">
        <v>380</v>
      </c>
      <c r="D635" s="48" t="s">
        <v>390</v>
      </c>
      <c r="E635" s="48" t="s">
        <v>29</v>
      </c>
      <c r="F635" s="15" t="s">
        <v>399</v>
      </c>
      <c r="G635" s="120">
        <f>G636</f>
        <v>55</v>
      </c>
      <c r="H635" s="120">
        <f>H636</f>
        <v>55</v>
      </c>
      <c r="I635" s="120">
        <f>I636</f>
        <v>55</v>
      </c>
    </row>
    <row r="636" spans="1:9" ht="25.5">
      <c r="A636" s="73" t="s">
        <v>472</v>
      </c>
      <c r="B636" s="54" t="s">
        <v>405</v>
      </c>
      <c r="C636" s="39" t="s">
        <v>380</v>
      </c>
      <c r="D636" s="39" t="s">
        <v>390</v>
      </c>
      <c r="E636" s="39" t="s">
        <v>30</v>
      </c>
      <c r="F636" s="18" t="s">
        <v>399</v>
      </c>
      <c r="G636" s="122">
        <f t="shared" ref="G636:I637" si="69">G637</f>
        <v>55</v>
      </c>
      <c r="H636" s="122">
        <f t="shared" si="69"/>
        <v>55</v>
      </c>
      <c r="I636" s="122">
        <f t="shared" si="69"/>
        <v>55</v>
      </c>
    </row>
    <row r="637" spans="1:9" ht="25.5">
      <c r="A637" s="6" t="s">
        <v>282</v>
      </c>
      <c r="B637" s="67" t="s">
        <v>405</v>
      </c>
      <c r="C637" s="34" t="s">
        <v>380</v>
      </c>
      <c r="D637" s="34" t="s">
        <v>390</v>
      </c>
      <c r="E637" s="34" t="s">
        <v>30</v>
      </c>
      <c r="F637" s="8" t="s">
        <v>425</v>
      </c>
      <c r="G637" s="119">
        <f t="shared" si="69"/>
        <v>55</v>
      </c>
      <c r="H637" s="125">
        <f t="shared" si="69"/>
        <v>55</v>
      </c>
      <c r="I637" s="125">
        <f t="shared" si="69"/>
        <v>55</v>
      </c>
    </row>
    <row r="638" spans="1:9" ht="25.5">
      <c r="A638" s="6" t="s">
        <v>452</v>
      </c>
      <c r="B638" s="67" t="s">
        <v>405</v>
      </c>
      <c r="C638" s="34" t="s">
        <v>380</v>
      </c>
      <c r="D638" s="34" t="s">
        <v>390</v>
      </c>
      <c r="E638" s="34" t="s">
        <v>30</v>
      </c>
      <c r="F638" s="8" t="s">
        <v>453</v>
      </c>
      <c r="G638" s="119">
        <v>55</v>
      </c>
      <c r="H638" s="115">
        <v>55</v>
      </c>
      <c r="I638" s="115">
        <v>55</v>
      </c>
    </row>
    <row r="639" spans="1:9" ht="15.75" customHeight="1">
      <c r="A639" s="4" t="s">
        <v>394</v>
      </c>
      <c r="B639" s="9">
        <v>966</v>
      </c>
      <c r="C639" s="9">
        <v>10</v>
      </c>
      <c r="D639" s="5" t="s">
        <v>370</v>
      </c>
      <c r="E639" s="5" t="s">
        <v>521</v>
      </c>
      <c r="F639" s="5" t="s">
        <v>399</v>
      </c>
      <c r="G639" s="116">
        <f>G640+G646</f>
        <v>17181.165000000001</v>
      </c>
      <c r="H639" s="116">
        <f>H640+H646</f>
        <v>17181.057999999997</v>
      </c>
      <c r="I639" s="116">
        <f>I640+I646</f>
        <v>17181.057999999997</v>
      </c>
    </row>
    <row r="640" spans="1:9" s="19" customFormat="1" ht="15.75" customHeight="1">
      <c r="A640" s="74" t="s">
        <v>76</v>
      </c>
      <c r="B640" s="44">
        <v>966</v>
      </c>
      <c r="C640" s="44">
        <v>10</v>
      </c>
      <c r="D640" s="48" t="s">
        <v>375</v>
      </c>
      <c r="E640" s="48" t="s">
        <v>521</v>
      </c>
      <c r="F640" s="48" t="s">
        <v>399</v>
      </c>
      <c r="G640" s="120">
        <f>G642</f>
        <v>4160</v>
      </c>
      <c r="H640" s="120">
        <f>H642</f>
        <v>4160</v>
      </c>
      <c r="I640" s="120">
        <f>I642</f>
        <v>4160</v>
      </c>
    </row>
    <row r="641" spans="1:9" ht="36" customHeight="1">
      <c r="A641" s="51" t="s">
        <v>323</v>
      </c>
      <c r="B641" s="43">
        <v>966</v>
      </c>
      <c r="C641" s="43">
        <v>10</v>
      </c>
      <c r="D641" s="41" t="s">
        <v>375</v>
      </c>
      <c r="E641" s="48" t="s">
        <v>537</v>
      </c>
      <c r="F641" s="41" t="s">
        <v>399</v>
      </c>
      <c r="G641" s="121">
        <f t="shared" ref="G641:I644" si="70">G642</f>
        <v>4160</v>
      </c>
      <c r="H641" s="121">
        <f t="shared" si="70"/>
        <v>4160</v>
      </c>
      <c r="I641" s="121">
        <f t="shared" si="70"/>
        <v>4160</v>
      </c>
    </row>
    <row r="642" spans="1:9" s="19" customFormat="1" ht="26.25" customHeight="1">
      <c r="A642" s="74" t="s">
        <v>252</v>
      </c>
      <c r="B642" s="44">
        <v>966</v>
      </c>
      <c r="C642" s="44">
        <v>10</v>
      </c>
      <c r="D642" s="48" t="s">
        <v>375</v>
      </c>
      <c r="E642" s="48" t="s">
        <v>556</v>
      </c>
      <c r="F642" s="48" t="s">
        <v>399</v>
      </c>
      <c r="G642" s="120">
        <f t="shared" si="70"/>
        <v>4160</v>
      </c>
      <c r="H642" s="120">
        <f t="shared" si="70"/>
        <v>4160</v>
      </c>
      <c r="I642" s="120">
        <f t="shared" si="70"/>
        <v>4160</v>
      </c>
    </row>
    <row r="643" spans="1:9" s="19" customFormat="1" ht="51">
      <c r="A643" s="38" t="s">
        <v>79</v>
      </c>
      <c r="B643" s="37">
        <v>966</v>
      </c>
      <c r="C643" s="37">
        <v>10</v>
      </c>
      <c r="D643" s="39" t="s">
        <v>375</v>
      </c>
      <c r="E643" s="39" t="s">
        <v>92</v>
      </c>
      <c r="F643" s="39" t="s">
        <v>399</v>
      </c>
      <c r="G643" s="122">
        <f t="shared" si="70"/>
        <v>4160</v>
      </c>
      <c r="H643" s="122">
        <f t="shared" si="70"/>
        <v>4160</v>
      </c>
      <c r="I643" s="122">
        <f t="shared" si="70"/>
        <v>4160</v>
      </c>
    </row>
    <row r="644" spans="1:9" ht="15.75" customHeight="1">
      <c r="A644" s="33" t="s">
        <v>430</v>
      </c>
      <c r="B644" s="35">
        <v>966</v>
      </c>
      <c r="C644" s="35">
        <v>10</v>
      </c>
      <c r="D644" s="34" t="s">
        <v>375</v>
      </c>
      <c r="E644" s="34" t="s">
        <v>92</v>
      </c>
      <c r="F644" s="34" t="s">
        <v>431</v>
      </c>
      <c r="G644" s="119">
        <f t="shared" si="70"/>
        <v>4160</v>
      </c>
      <c r="H644" s="119">
        <f t="shared" si="70"/>
        <v>4160</v>
      </c>
      <c r="I644" s="119">
        <f t="shared" si="70"/>
        <v>4160</v>
      </c>
    </row>
    <row r="645" spans="1:9" ht="25.5">
      <c r="A645" s="33" t="s">
        <v>67</v>
      </c>
      <c r="B645" s="35">
        <v>966</v>
      </c>
      <c r="C645" s="35">
        <v>10</v>
      </c>
      <c r="D645" s="34" t="s">
        <v>375</v>
      </c>
      <c r="E645" s="34" t="s">
        <v>92</v>
      </c>
      <c r="F645" s="34" t="s">
        <v>77</v>
      </c>
      <c r="G645" s="119">
        <v>4160</v>
      </c>
      <c r="H645" s="115">
        <v>4160</v>
      </c>
      <c r="I645" s="115">
        <v>4160</v>
      </c>
    </row>
    <row r="646" spans="1:9" s="20" customFormat="1" ht="13.5">
      <c r="A646" s="13" t="s">
        <v>411</v>
      </c>
      <c r="B646" s="14">
        <v>966</v>
      </c>
      <c r="C646" s="14">
        <v>10</v>
      </c>
      <c r="D646" s="15" t="s">
        <v>377</v>
      </c>
      <c r="E646" s="15" t="s">
        <v>521</v>
      </c>
      <c r="F646" s="15" t="s">
        <v>399</v>
      </c>
      <c r="G646" s="117">
        <f>G647</f>
        <v>13021.164999999999</v>
      </c>
      <c r="H646" s="117">
        <f>H647</f>
        <v>13021.057999999999</v>
      </c>
      <c r="I646" s="117">
        <f>I647</f>
        <v>13021.057999999999</v>
      </c>
    </row>
    <row r="647" spans="1:9" s="20" customFormat="1" ht="25.5">
      <c r="A647" s="51" t="s">
        <v>250</v>
      </c>
      <c r="B647" s="9">
        <v>966</v>
      </c>
      <c r="C647" s="9">
        <v>10</v>
      </c>
      <c r="D647" s="5" t="s">
        <v>377</v>
      </c>
      <c r="E647" s="41" t="s">
        <v>559</v>
      </c>
      <c r="F647" s="5" t="s">
        <v>399</v>
      </c>
      <c r="G647" s="116">
        <f>G652+G648</f>
        <v>13021.164999999999</v>
      </c>
      <c r="H647" s="116">
        <f>H652+H648</f>
        <v>13021.057999999999</v>
      </c>
      <c r="I647" s="116">
        <f>I652+I648</f>
        <v>13021.057999999999</v>
      </c>
    </row>
    <row r="648" spans="1:9" s="20" customFormat="1" ht="40.5">
      <c r="A648" s="13" t="s">
        <v>469</v>
      </c>
      <c r="B648" s="14">
        <v>966</v>
      </c>
      <c r="C648" s="15" t="s">
        <v>52</v>
      </c>
      <c r="D648" s="15" t="s">
        <v>377</v>
      </c>
      <c r="E648" s="15" t="s">
        <v>549</v>
      </c>
      <c r="F648" s="15" t="s">
        <v>399</v>
      </c>
      <c r="G648" s="120">
        <f t="shared" ref="G648:I650" si="71">G649</f>
        <v>316.57400000000001</v>
      </c>
      <c r="H648" s="117">
        <f t="shared" si="71"/>
        <v>316.46699999999998</v>
      </c>
      <c r="I648" s="117">
        <f t="shared" si="71"/>
        <v>316.46699999999998</v>
      </c>
    </row>
    <row r="649" spans="1:9" s="20" customFormat="1" ht="38.25">
      <c r="A649" s="161" t="s">
        <v>40</v>
      </c>
      <c r="B649" s="54" t="s">
        <v>405</v>
      </c>
      <c r="C649" s="39" t="s">
        <v>52</v>
      </c>
      <c r="D649" s="39" t="s">
        <v>377</v>
      </c>
      <c r="E649" s="18" t="s">
        <v>504</v>
      </c>
      <c r="F649" s="18" t="s">
        <v>399</v>
      </c>
      <c r="G649" s="122">
        <f t="shared" si="71"/>
        <v>316.57400000000001</v>
      </c>
      <c r="H649" s="118">
        <f t="shared" si="71"/>
        <v>316.46699999999998</v>
      </c>
      <c r="I649" s="118">
        <f t="shared" si="71"/>
        <v>316.46699999999998</v>
      </c>
    </row>
    <row r="650" spans="1:9" s="20" customFormat="1">
      <c r="A650" s="6" t="s">
        <v>430</v>
      </c>
      <c r="B650" s="67" t="s">
        <v>405</v>
      </c>
      <c r="C650" s="39" t="s">
        <v>52</v>
      </c>
      <c r="D650" s="39" t="s">
        <v>377</v>
      </c>
      <c r="E650" s="8" t="s">
        <v>504</v>
      </c>
      <c r="F650" s="8" t="s">
        <v>431</v>
      </c>
      <c r="G650" s="119">
        <f t="shared" si="71"/>
        <v>316.57400000000001</v>
      </c>
      <c r="H650" s="125">
        <f t="shared" si="71"/>
        <v>316.46699999999998</v>
      </c>
      <c r="I650" s="125">
        <f t="shared" si="71"/>
        <v>316.46699999999998</v>
      </c>
    </row>
    <row r="651" spans="1:9" s="20" customFormat="1">
      <c r="A651" s="6" t="s">
        <v>460</v>
      </c>
      <c r="B651" s="67" t="s">
        <v>405</v>
      </c>
      <c r="C651" s="39" t="s">
        <v>52</v>
      </c>
      <c r="D651" s="39" t="s">
        <v>377</v>
      </c>
      <c r="E651" s="8" t="s">
        <v>504</v>
      </c>
      <c r="F651" s="8" t="s">
        <v>471</v>
      </c>
      <c r="G651" s="119">
        <v>316.57400000000001</v>
      </c>
      <c r="H651" s="119">
        <v>316.46699999999998</v>
      </c>
      <c r="I651" s="119">
        <v>316.46699999999998</v>
      </c>
    </row>
    <row r="652" spans="1:9" s="20" customFormat="1" ht="27">
      <c r="A652" s="13" t="s">
        <v>253</v>
      </c>
      <c r="B652" s="14">
        <v>966</v>
      </c>
      <c r="C652" s="14">
        <v>10</v>
      </c>
      <c r="D652" s="15" t="s">
        <v>377</v>
      </c>
      <c r="E652" s="48" t="s">
        <v>560</v>
      </c>
      <c r="F652" s="15" t="s">
        <v>399</v>
      </c>
      <c r="G652" s="120">
        <f>G653</f>
        <v>12704.590999999999</v>
      </c>
      <c r="H652" s="117">
        <f>H653</f>
        <v>12704.590999999999</v>
      </c>
      <c r="I652" s="117">
        <f>I653</f>
        <v>12704.590999999999</v>
      </c>
    </row>
    <row r="653" spans="1:9" s="19" customFormat="1" ht="76.5">
      <c r="A653" s="161" t="s">
        <v>442</v>
      </c>
      <c r="B653" s="17">
        <v>966</v>
      </c>
      <c r="C653" s="17">
        <v>10</v>
      </c>
      <c r="D653" s="18" t="s">
        <v>377</v>
      </c>
      <c r="E653" s="18" t="s">
        <v>561</v>
      </c>
      <c r="F653" s="18" t="s">
        <v>399</v>
      </c>
      <c r="G653" s="122">
        <f>G654+G656</f>
        <v>12704.590999999999</v>
      </c>
      <c r="H653" s="122">
        <f>H654+H656</f>
        <v>12704.590999999999</v>
      </c>
      <c r="I653" s="122">
        <f>I654+I656</f>
        <v>12704.590999999999</v>
      </c>
    </row>
    <row r="654" spans="1:9" s="19" customFormat="1" ht="25.5">
      <c r="A654" s="6" t="s">
        <v>282</v>
      </c>
      <c r="B654" s="7">
        <v>966</v>
      </c>
      <c r="C654" s="7">
        <v>10</v>
      </c>
      <c r="D654" s="8" t="s">
        <v>377</v>
      </c>
      <c r="E654" s="8" t="s">
        <v>561</v>
      </c>
      <c r="F654" s="8" t="s">
        <v>425</v>
      </c>
      <c r="G654" s="119">
        <f>G655</f>
        <v>63.523000000000003</v>
      </c>
      <c r="H654" s="115">
        <f>H655</f>
        <v>63.523000000000003</v>
      </c>
      <c r="I654" s="115">
        <f>I655</f>
        <v>63.523000000000003</v>
      </c>
    </row>
    <row r="655" spans="1:9" s="19" customFormat="1" ht="25.5">
      <c r="A655" s="6" t="s">
        <v>452</v>
      </c>
      <c r="B655" s="7">
        <v>966</v>
      </c>
      <c r="C655" s="7">
        <v>10</v>
      </c>
      <c r="D655" s="8" t="s">
        <v>377</v>
      </c>
      <c r="E655" s="8" t="s">
        <v>561</v>
      </c>
      <c r="F655" s="8" t="s">
        <v>453</v>
      </c>
      <c r="G655" s="119">
        <v>63.523000000000003</v>
      </c>
      <c r="H655" s="119">
        <v>63.523000000000003</v>
      </c>
      <c r="I655" s="119">
        <v>63.523000000000003</v>
      </c>
    </row>
    <row r="656" spans="1:9">
      <c r="A656" s="33" t="s">
        <v>430</v>
      </c>
      <c r="B656" s="7">
        <v>966</v>
      </c>
      <c r="C656" s="7">
        <v>10</v>
      </c>
      <c r="D656" s="8" t="s">
        <v>377</v>
      </c>
      <c r="E656" s="8" t="s">
        <v>561</v>
      </c>
      <c r="F656" s="8" t="s">
        <v>431</v>
      </c>
      <c r="G656" s="119">
        <f>G657</f>
        <v>12641.067999999999</v>
      </c>
      <c r="H656" s="115">
        <f>H657</f>
        <v>12641.067999999999</v>
      </c>
      <c r="I656" s="115">
        <f>I657</f>
        <v>12641.067999999999</v>
      </c>
    </row>
    <row r="657" spans="1:9">
      <c r="A657" s="6" t="s">
        <v>460</v>
      </c>
      <c r="B657" s="7">
        <v>966</v>
      </c>
      <c r="C657" s="7">
        <v>10</v>
      </c>
      <c r="D657" s="8" t="s">
        <v>377</v>
      </c>
      <c r="E657" s="8" t="s">
        <v>561</v>
      </c>
      <c r="F657" s="8" t="s">
        <v>471</v>
      </c>
      <c r="G657" s="119">
        <v>12641.067999999999</v>
      </c>
      <c r="H657" s="119">
        <v>12641.067999999999</v>
      </c>
      <c r="I657" s="119">
        <v>12641.067999999999</v>
      </c>
    </row>
    <row r="658" spans="1:9" ht="42.75">
      <c r="A658" s="136" t="s">
        <v>500</v>
      </c>
      <c r="B658" s="137" t="s">
        <v>406</v>
      </c>
      <c r="C658" s="138" t="s">
        <v>370</v>
      </c>
      <c r="D658" s="138" t="s">
        <v>370</v>
      </c>
      <c r="E658" s="137" t="s">
        <v>521</v>
      </c>
      <c r="F658" s="138" t="s">
        <v>399</v>
      </c>
      <c r="G658" s="124">
        <f>G659+G682+G765+G773</f>
        <v>198671.63699999999</v>
      </c>
      <c r="H658" s="124" t="e">
        <f>H659+H682+H765+H773</f>
        <v>#REF!</v>
      </c>
      <c r="I658" s="124" t="e">
        <f>I659+I682+I765+I773</f>
        <v>#REF!</v>
      </c>
    </row>
    <row r="659" spans="1:9" s="20" customFormat="1">
      <c r="A659" s="42" t="s">
        <v>386</v>
      </c>
      <c r="B659" s="43">
        <v>969</v>
      </c>
      <c r="C659" s="41" t="s">
        <v>380</v>
      </c>
      <c r="D659" s="41" t="s">
        <v>370</v>
      </c>
      <c r="E659" s="41" t="s">
        <v>521</v>
      </c>
      <c r="F659" s="41" t="s">
        <v>399</v>
      </c>
      <c r="G659" s="121">
        <f>G660+G676</f>
        <v>46991.1</v>
      </c>
      <c r="H659" s="121">
        <f>H660+H676</f>
        <v>52342.84</v>
      </c>
      <c r="I659" s="121">
        <f>I660+I676</f>
        <v>54298.84</v>
      </c>
    </row>
    <row r="660" spans="1:9" s="20" customFormat="1" ht="13.5">
      <c r="A660" s="13" t="s">
        <v>14</v>
      </c>
      <c r="B660" s="14">
        <v>969</v>
      </c>
      <c r="C660" s="15" t="s">
        <v>380</v>
      </c>
      <c r="D660" s="15" t="s">
        <v>375</v>
      </c>
      <c r="E660" s="15" t="s">
        <v>521</v>
      </c>
      <c r="F660" s="15" t="s">
        <v>399</v>
      </c>
      <c r="G660" s="117">
        <f>G661</f>
        <v>46891.1</v>
      </c>
      <c r="H660" s="117">
        <f>H661</f>
        <v>52242.84</v>
      </c>
      <c r="I660" s="117">
        <f>I661</f>
        <v>54198.84</v>
      </c>
    </row>
    <row r="661" spans="1:9" s="20" customFormat="1" ht="38.25">
      <c r="A661" s="57" t="s">
        <v>260</v>
      </c>
      <c r="B661" s="9">
        <v>969</v>
      </c>
      <c r="C661" s="5" t="s">
        <v>380</v>
      </c>
      <c r="D661" s="5" t="s">
        <v>375</v>
      </c>
      <c r="E661" s="5" t="s">
        <v>562</v>
      </c>
      <c r="F661" s="5" t="s">
        <v>399</v>
      </c>
      <c r="G661" s="116">
        <f>G662+G672</f>
        <v>46891.1</v>
      </c>
      <c r="H661" s="116">
        <f>H662+H672</f>
        <v>52242.84</v>
      </c>
      <c r="I661" s="116">
        <f>I662+I672</f>
        <v>54198.84</v>
      </c>
    </row>
    <row r="662" spans="1:9" s="21" customFormat="1" ht="27">
      <c r="A662" s="58" t="s">
        <v>480</v>
      </c>
      <c r="B662" s="14">
        <v>969</v>
      </c>
      <c r="C662" s="15" t="s">
        <v>380</v>
      </c>
      <c r="D662" s="15" t="s">
        <v>375</v>
      </c>
      <c r="E662" s="15" t="s">
        <v>563</v>
      </c>
      <c r="F662" s="15" t="s">
        <v>399</v>
      </c>
      <c r="G662" s="117">
        <f>G663+G666+G669</f>
        <v>31215.699999999997</v>
      </c>
      <c r="H662" s="117">
        <f>H663+H666+H669</f>
        <v>36194.839999999997</v>
      </c>
      <c r="I662" s="117">
        <f>I663+I666+I669</f>
        <v>37242.839999999997</v>
      </c>
    </row>
    <row r="663" spans="1:9" s="21" customFormat="1" ht="39">
      <c r="A663" s="52" t="s">
        <v>463</v>
      </c>
      <c r="B663" s="17">
        <v>969</v>
      </c>
      <c r="C663" s="18" t="s">
        <v>380</v>
      </c>
      <c r="D663" s="18" t="s">
        <v>375</v>
      </c>
      <c r="E663" s="18" t="s">
        <v>564</v>
      </c>
      <c r="F663" s="18" t="s">
        <v>399</v>
      </c>
      <c r="G663" s="118">
        <f t="shared" ref="G663:I664" si="72">G664</f>
        <v>30489.063999999998</v>
      </c>
      <c r="H663" s="118">
        <f t="shared" si="72"/>
        <v>30500</v>
      </c>
      <c r="I663" s="118">
        <f t="shared" si="72"/>
        <v>31548</v>
      </c>
    </row>
    <row r="664" spans="1:9" s="20" customFormat="1" ht="25.5">
      <c r="A664" s="6" t="s">
        <v>434</v>
      </c>
      <c r="B664" s="7">
        <v>969</v>
      </c>
      <c r="C664" s="8" t="s">
        <v>380</v>
      </c>
      <c r="D664" s="8" t="s">
        <v>375</v>
      </c>
      <c r="E664" s="8" t="s">
        <v>564</v>
      </c>
      <c r="F664" s="8" t="s">
        <v>433</v>
      </c>
      <c r="G664" s="115">
        <f t="shared" si="72"/>
        <v>30489.063999999998</v>
      </c>
      <c r="H664" s="115">
        <f t="shared" si="72"/>
        <v>30500</v>
      </c>
      <c r="I664" s="115">
        <f t="shared" si="72"/>
        <v>31548</v>
      </c>
    </row>
    <row r="665" spans="1:9" s="21" customFormat="1" ht="13.5">
      <c r="A665" s="6" t="s">
        <v>465</v>
      </c>
      <c r="B665" s="7">
        <v>969</v>
      </c>
      <c r="C665" s="8" t="s">
        <v>380</v>
      </c>
      <c r="D665" s="8" t="s">
        <v>375</v>
      </c>
      <c r="E665" s="8" t="s">
        <v>564</v>
      </c>
      <c r="F665" s="8" t="s">
        <v>466</v>
      </c>
      <c r="G665" s="115">
        <v>30489.063999999998</v>
      </c>
      <c r="H665" s="115">
        <v>30500</v>
      </c>
      <c r="I665" s="115">
        <v>31548</v>
      </c>
    </row>
    <row r="666" spans="1:9" s="21" customFormat="1" ht="26.25">
      <c r="A666" s="16" t="s">
        <v>468</v>
      </c>
      <c r="B666" s="17">
        <v>969</v>
      </c>
      <c r="C666" s="18" t="s">
        <v>380</v>
      </c>
      <c r="D666" s="18" t="s">
        <v>375</v>
      </c>
      <c r="E666" s="18" t="s">
        <v>46</v>
      </c>
      <c r="F666" s="18" t="s">
        <v>399</v>
      </c>
      <c r="G666" s="118">
        <f t="shared" ref="G666:I667" si="73">G667</f>
        <v>726.63599999999997</v>
      </c>
      <c r="H666" s="118">
        <f t="shared" si="73"/>
        <v>0</v>
      </c>
      <c r="I666" s="118">
        <f t="shared" si="73"/>
        <v>0</v>
      </c>
    </row>
    <row r="667" spans="1:9" s="21" customFormat="1" ht="26.25">
      <c r="A667" s="6" t="s">
        <v>434</v>
      </c>
      <c r="B667" s="7">
        <v>969</v>
      </c>
      <c r="C667" s="8" t="s">
        <v>380</v>
      </c>
      <c r="D667" s="8" t="s">
        <v>375</v>
      </c>
      <c r="E667" s="8" t="s">
        <v>46</v>
      </c>
      <c r="F667" s="8" t="s">
        <v>433</v>
      </c>
      <c r="G667" s="115">
        <f t="shared" si="73"/>
        <v>726.63599999999997</v>
      </c>
      <c r="H667" s="115">
        <f t="shared" si="73"/>
        <v>0</v>
      </c>
      <c r="I667" s="115">
        <f t="shared" si="73"/>
        <v>0</v>
      </c>
    </row>
    <row r="668" spans="1:9" s="21" customFormat="1" ht="13.5">
      <c r="A668" s="6" t="s">
        <v>465</v>
      </c>
      <c r="B668" s="7">
        <v>969</v>
      </c>
      <c r="C668" s="8" t="s">
        <v>380</v>
      </c>
      <c r="D668" s="8" t="s">
        <v>375</v>
      </c>
      <c r="E668" s="8" t="s">
        <v>46</v>
      </c>
      <c r="F668" s="8" t="s">
        <v>466</v>
      </c>
      <c r="G668" s="115">
        <v>726.63599999999997</v>
      </c>
      <c r="H668" s="115">
        <v>0</v>
      </c>
      <c r="I668" s="115">
        <v>0</v>
      </c>
    </row>
    <row r="669" spans="1:9" s="21" customFormat="1" ht="39" hidden="1">
      <c r="A669" s="52" t="s">
        <v>117</v>
      </c>
      <c r="B669" s="17">
        <v>969</v>
      </c>
      <c r="C669" s="18" t="s">
        <v>380</v>
      </c>
      <c r="D669" s="18" t="s">
        <v>375</v>
      </c>
      <c r="E669" s="163" t="s">
        <v>193</v>
      </c>
      <c r="F669" s="18" t="s">
        <v>399</v>
      </c>
      <c r="G669" s="118">
        <f t="shared" ref="G669:I670" si="74">G670</f>
        <v>0</v>
      </c>
      <c r="H669" s="118">
        <f t="shared" si="74"/>
        <v>5694.84</v>
      </c>
      <c r="I669" s="118">
        <f t="shared" si="74"/>
        <v>5694.84</v>
      </c>
    </row>
    <row r="670" spans="1:9" s="21" customFormat="1" ht="26.25" hidden="1">
      <c r="A670" s="6" t="s">
        <v>434</v>
      </c>
      <c r="B670" s="7">
        <v>969</v>
      </c>
      <c r="C670" s="8" t="s">
        <v>380</v>
      </c>
      <c r="D670" s="8" t="s">
        <v>375</v>
      </c>
      <c r="E670" s="168" t="s">
        <v>193</v>
      </c>
      <c r="F670" s="8" t="s">
        <v>433</v>
      </c>
      <c r="G670" s="115">
        <f t="shared" si="74"/>
        <v>0</v>
      </c>
      <c r="H670" s="115">
        <f t="shared" si="74"/>
        <v>5694.84</v>
      </c>
      <c r="I670" s="115">
        <f t="shared" si="74"/>
        <v>5694.84</v>
      </c>
    </row>
    <row r="671" spans="1:9" s="21" customFormat="1" ht="13.5" hidden="1">
      <c r="A671" s="6" t="s">
        <v>465</v>
      </c>
      <c r="B671" s="7">
        <v>969</v>
      </c>
      <c r="C671" s="8" t="s">
        <v>380</v>
      </c>
      <c r="D671" s="8" t="s">
        <v>375</v>
      </c>
      <c r="E671" s="168" t="s">
        <v>193</v>
      </c>
      <c r="F671" s="8" t="s">
        <v>466</v>
      </c>
      <c r="G671" s="115">
        <v>0</v>
      </c>
      <c r="H671" s="115">
        <v>5694.84</v>
      </c>
      <c r="I671" s="115">
        <v>5694.84</v>
      </c>
    </row>
    <row r="672" spans="1:9" s="21" customFormat="1" ht="27">
      <c r="A672" s="58" t="s">
        <v>483</v>
      </c>
      <c r="B672" s="14">
        <v>969</v>
      </c>
      <c r="C672" s="15" t="s">
        <v>380</v>
      </c>
      <c r="D672" s="15" t="s">
        <v>375</v>
      </c>
      <c r="E672" s="15" t="s">
        <v>565</v>
      </c>
      <c r="F672" s="15" t="s">
        <v>399</v>
      </c>
      <c r="G672" s="117">
        <f t="shared" ref="G672:I674" si="75">G673</f>
        <v>15675.4</v>
      </c>
      <c r="H672" s="117">
        <f t="shared" si="75"/>
        <v>16048</v>
      </c>
      <c r="I672" s="117">
        <f t="shared" si="75"/>
        <v>16956</v>
      </c>
    </row>
    <row r="673" spans="1:9" s="21" customFormat="1" ht="39">
      <c r="A673" s="22" t="s">
        <v>463</v>
      </c>
      <c r="B673" s="17">
        <v>969</v>
      </c>
      <c r="C673" s="18" t="s">
        <v>380</v>
      </c>
      <c r="D673" s="18" t="s">
        <v>375</v>
      </c>
      <c r="E673" s="18" t="s">
        <v>566</v>
      </c>
      <c r="F673" s="18" t="s">
        <v>399</v>
      </c>
      <c r="G673" s="122">
        <f t="shared" si="75"/>
        <v>15675.4</v>
      </c>
      <c r="H673" s="118">
        <f t="shared" si="75"/>
        <v>16048</v>
      </c>
      <c r="I673" s="118">
        <f t="shared" si="75"/>
        <v>16956</v>
      </c>
    </row>
    <row r="674" spans="1:9" s="21" customFormat="1" ht="26.25">
      <c r="A674" s="6" t="s">
        <v>434</v>
      </c>
      <c r="B674" s="7">
        <v>969</v>
      </c>
      <c r="C674" s="8" t="s">
        <v>380</v>
      </c>
      <c r="D674" s="8" t="s">
        <v>375</v>
      </c>
      <c r="E674" s="8" t="s">
        <v>566</v>
      </c>
      <c r="F674" s="8" t="s">
        <v>433</v>
      </c>
      <c r="G674" s="119">
        <f t="shared" si="75"/>
        <v>15675.4</v>
      </c>
      <c r="H674" s="115">
        <f t="shared" si="75"/>
        <v>16048</v>
      </c>
      <c r="I674" s="115">
        <f t="shared" si="75"/>
        <v>16956</v>
      </c>
    </row>
    <row r="675" spans="1:9" s="21" customFormat="1" ht="13.5">
      <c r="A675" s="6" t="s">
        <v>465</v>
      </c>
      <c r="B675" s="7">
        <v>969</v>
      </c>
      <c r="C675" s="8" t="s">
        <v>380</v>
      </c>
      <c r="D675" s="8" t="s">
        <v>375</v>
      </c>
      <c r="E675" s="8" t="s">
        <v>566</v>
      </c>
      <c r="F675" s="8" t="s">
        <v>466</v>
      </c>
      <c r="G675" s="119">
        <v>15675.4</v>
      </c>
      <c r="H675" s="119">
        <v>16048</v>
      </c>
      <c r="I675" s="119">
        <v>16956</v>
      </c>
    </row>
    <row r="676" spans="1:9" s="21" customFormat="1" ht="13.5">
      <c r="A676" s="13" t="s">
        <v>286</v>
      </c>
      <c r="B676" s="14">
        <v>969</v>
      </c>
      <c r="C676" s="15" t="s">
        <v>380</v>
      </c>
      <c r="D676" s="15" t="s">
        <v>380</v>
      </c>
      <c r="E676" s="15" t="s">
        <v>521</v>
      </c>
      <c r="F676" s="15" t="s">
        <v>399</v>
      </c>
      <c r="G676" s="120">
        <f t="shared" ref="G676:I680" si="76">G677</f>
        <v>100</v>
      </c>
      <c r="H676" s="120">
        <f t="shared" si="76"/>
        <v>100</v>
      </c>
      <c r="I676" s="120">
        <f t="shared" si="76"/>
        <v>100</v>
      </c>
    </row>
    <row r="677" spans="1:9" s="21" customFormat="1" ht="39">
      <c r="A677" s="57" t="s">
        <v>246</v>
      </c>
      <c r="B677" s="9">
        <v>969</v>
      </c>
      <c r="C677" s="5" t="s">
        <v>380</v>
      </c>
      <c r="D677" s="5" t="s">
        <v>380</v>
      </c>
      <c r="E677" s="5" t="s">
        <v>562</v>
      </c>
      <c r="F677" s="5" t="s">
        <v>399</v>
      </c>
      <c r="G677" s="121">
        <f t="shared" si="76"/>
        <v>100</v>
      </c>
      <c r="H677" s="121">
        <f t="shared" si="76"/>
        <v>100</v>
      </c>
      <c r="I677" s="121">
        <f t="shared" si="76"/>
        <v>100</v>
      </c>
    </row>
    <row r="678" spans="1:9" s="21" customFormat="1" ht="27">
      <c r="A678" s="58" t="s">
        <v>481</v>
      </c>
      <c r="B678" s="44">
        <v>969</v>
      </c>
      <c r="C678" s="15" t="s">
        <v>380</v>
      </c>
      <c r="D678" s="15" t="s">
        <v>380</v>
      </c>
      <c r="E678" s="15" t="s">
        <v>567</v>
      </c>
      <c r="F678" s="15" t="s">
        <v>399</v>
      </c>
      <c r="G678" s="120">
        <f t="shared" si="76"/>
        <v>100</v>
      </c>
      <c r="H678" s="120">
        <f t="shared" si="76"/>
        <v>100</v>
      </c>
      <c r="I678" s="120">
        <f t="shared" si="76"/>
        <v>100</v>
      </c>
    </row>
    <row r="679" spans="1:9" s="21" customFormat="1" ht="13.5">
      <c r="A679" s="22" t="s">
        <v>482</v>
      </c>
      <c r="B679" s="37">
        <v>969</v>
      </c>
      <c r="C679" s="39" t="s">
        <v>380</v>
      </c>
      <c r="D679" s="39" t="s">
        <v>380</v>
      </c>
      <c r="E679" s="18" t="s">
        <v>568</v>
      </c>
      <c r="F679" s="39" t="s">
        <v>399</v>
      </c>
      <c r="G679" s="122">
        <f t="shared" si="76"/>
        <v>100</v>
      </c>
      <c r="H679" s="122">
        <f t="shared" si="76"/>
        <v>100</v>
      </c>
      <c r="I679" s="122">
        <f t="shared" si="76"/>
        <v>100</v>
      </c>
    </row>
    <row r="680" spans="1:9" s="21" customFormat="1" ht="26.25">
      <c r="A680" s="6" t="s">
        <v>282</v>
      </c>
      <c r="B680" s="35">
        <v>969</v>
      </c>
      <c r="C680" s="34" t="s">
        <v>380</v>
      </c>
      <c r="D680" s="34" t="s">
        <v>380</v>
      </c>
      <c r="E680" s="8" t="s">
        <v>568</v>
      </c>
      <c r="F680" s="34" t="s">
        <v>425</v>
      </c>
      <c r="G680" s="119">
        <f t="shared" si="76"/>
        <v>100</v>
      </c>
      <c r="H680" s="119">
        <f t="shared" si="76"/>
        <v>100</v>
      </c>
      <c r="I680" s="119">
        <f t="shared" si="76"/>
        <v>100</v>
      </c>
    </row>
    <row r="681" spans="1:9" s="21" customFormat="1" ht="26.25">
      <c r="A681" s="6" t="s">
        <v>452</v>
      </c>
      <c r="B681" s="35">
        <v>969</v>
      </c>
      <c r="C681" s="34" t="s">
        <v>380</v>
      </c>
      <c r="D681" s="34" t="s">
        <v>380</v>
      </c>
      <c r="E681" s="8" t="s">
        <v>568</v>
      </c>
      <c r="F681" s="34" t="s">
        <v>453</v>
      </c>
      <c r="G681" s="119">
        <v>100</v>
      </c>
      <c r="H681" s="115">
        <v>100</v>
      </c>
      <c r="I681" s="115">
        <v>100</v>
      </c>
    </row>
    <row r="682" spans="1:9" s="20" customFormat="1">
      <c r="A682" s="4" t="s">
        <v>416</v>
      </c>
      <c r="B682" s="9">
        <v>969</v>
      </c>
      <c r="C682" s="5" t="s">
        <v>391</v>
      </c>
      <c r="D682" s="5" t="s">
        <v>370</v>
      </c>
      <c r="E682" s="5" t="s">
        <v>521</v>
      </c>
      <c r="F682" s="5" t="s">
        <v>399</v>
      </c>
      <c r="G682" s="116">
        <f>G683+G734</f>
        <v>34780.237999999998</v>
      </c>
      <c r="H682" s="116">
        <f>H683+H734</f>
        <v>35730.794999999998</v>
      </c>
      <c r="I682" s="116">
        <f>I683+I734</f>
        <v>38129.794999999998</v>
      </c>
    </row>
    <row r="683" spans="1:9" s="20" customFormat="1" ht="13.5">
      <c r="A683" s="13" t="s">
        <v>392</v>
      </c>
      <c r="B683" s="14">
        <v>969</v>
      </c>
      <c r="C683" s="15" t="s">
        <v>391</v>
      </c>
      <c r="D683" s="15" t="s">
        <v>369</v>
      </c>
      <c r="E683" s="15" t="s">
        <v>521</v>
      </c>
      <c r="F683" s="15" t="s">
        <v>399</v>
      </c>
      <c r="G683" s="117">
        <f>G684+G730</f>
        <v>24479.550999999999</v>
      </c>
      <c r="H683" s="117">
        <f>H684+H730</f>
        <v>25544.545000000002</v>
      </c>
      <c r="I683" s="117">
        <f>I684+I730</f>
        <v>27877.545000000002</v>
      </c>
    </row>
    <row r="684" spans="1:9" s="20" customFormat="1" ht="37.9" customHeight="1">
      <c r="A684" s="57" t="s">
        <v>260</v>
      </c>
      <c r="B684" s="43">
        <v>969</v>
      </c>
      <c r="C684" s="5" t="s">
        <v>391</v>
      </c>
      <c r="D684" s="5" t="s">
        <v>369</v>
      </c>
      <c r="E684" s="41" t="s">
        <v>562</v>
      </c>
      <c r="F684" s="41" t="s">
        <v>399</v>
      </c>
      <c r="G684" s="116">
        <f>G685+G710</f>
        <v>24347.150999999998</v>
      </c>
      <c r="H684" s="116">
        <f>H685+H710</f>
        <v>25326.205000000002</v>
      </c>
      <c r="I684" s="116">
        <f>I685+I710</f>
        <v>27659.205000000002</v>
      </c>
    </row>
    <row r="685" spans="1:9" s="21" customFormat="1" ht="40.5">
      <c r="A685" s="58" t="s">
        <v>478</v>
      </c>
      <c r="B685" s="14">
        <v>969</v>
      </c>
      <c r="C685" s="15" t="s">
        <v>391</v>
      </c>
      <c r="D685" s="15" t="s">
        <v>369</v>
      </c>
      <c r="E685" s="48" t="s">
        <v>569</v>
      </c>
      <c r="F685" s="48" t="s">
        <v>399</v>
      </c>
      <c r="G685" s="117">
        <f>G686+G692+G695+G689+G698+G701+G704+G707</f>
        <v>19844.73</v>
      </c>
      <c r="H685" s="117">
        <f>H686+H692+H695+H689+H698+H701+H704+H707</f>
        <v>19923</v>
      </c>
      <c r="I685" s="117">
        <f>I686+I692+I695+I689+I698+I701+I704+I707</f>
        <v>22066</v>
      </c>
    </row>
    <row r="686" spans="1:9" s="21" customFormat="1" ht="39">
      <c r="A686" s="52" t="s">
        <v>463</v>
      </c>
      <c r="B686" s="17">
        <v>969</v>
      </c>
      <c r="C686" s="18" t="s">
        <v>391</v>
      </c>
      <c r="D686" s="18" t="s">
        <v>369</v>
      </c>
      <c r="E686" s="39" t="s">
        <v>570</v>
      </c>
      <c r="F686" s="18" t="s">
        <v>399</v>
      </c>
      <c r="G686" s="118">
        <f t="shared" ref="G686:I687" si="77">G687</f>
        <v>19548.73</v>
      </c>
      <c r="H686" s="118">
        <f t="shared" si="77"/>
        <v>19923</v>
      </c>
      <c r="I686" s="118">
        <f t="shared" si="77"/>
        <v>22066</v>
      </c>
    </row>
    <row r="687" spans="1:9" s="19" customFormat="1" ht="25.5">
      <c r="A687" s="6" t="s">
        <v>434</v>
      </c>
      <c r="B687" s="7">
        <v>969</v>
      </c>
      <c r="C687" s="8" t="s">
        <v>391</v>
      </c>
      <c r="D687" s="8" t="s">
        <v>369</v>
      </c>
      <c r="E687" s="34" t="s">
        <v>570</v>
      </c>
      <c r="F687" s="8" t="s">
        <v>433</v>
      </c>
      <c r="G687" s="170">
        <f t="shared" si="77"/>
        <v>19548.73</v>
      </c>
      <c r="H687" s="115">
        <f t="shared" si="77"/>
        <v>19923</v>
      </c>
      <c r="I687" s="115">
        <f t="shared" si="77"/>
        <v>22066</v>
      </c>
    </row>
    <row r="688" spans="1:9" s="19" customFormat="1">
      <c r="A688" s="6" t="s">
        <v>465</v>
      </c>
      <c r="B688" s="7">
        <v>969</v>
      </c>
      <c r="C688" s="8" t="s">
        <v>391</v>
      </c>
      <c r="D688" s="8" t="s">
        <v>369</v>
      </c>
      <c r="E688" s="34" t="s">
        <v>570</v>
      </c>
      <c r="F688" s="8" t="s">
        <v>466</v>
      </c>
      <c r="G688" s="170">
        <v>19548.73</v>
      </c>
      <c r="H688" s="115">
        <v>19923</v>
      </c>
      <c r="I688" s="115">
        <v>22066</v>
      </c>
    </row>
    <row r="689" spans="1:9" s="19" customFormat="1" ht="25.5">
      <c r="A689" s="173" t="s">
        <v>468</v>
      </c>
      <c r="B689" s="17">
        <v>969</v>
      </c>
      <c r="C689" s="18" t="s">
        <v>391</v>
      </c>
      <c r="D689" s="18" t="s">
        <v>369</v>
      </c>
      <c r="E689" s="163" t="s">
        <v>143</v>
      </c>
      <c r="F689" s="18" t="s">
        <v>399</v>
      </c>
      <c r="G689" s="118">
        <f>G690</f>
        <v>296</v>
      </c>
      <c r="H689" s="118"/>
      <c r="I689" s="118"/>
    </row>
    <row r="690" spans="1:9" s="19" customFormat="1" ht="25.5">
      <c r="A690" s="6" t="s">
        <v>434</v>
      </c>
      <c r="B690" s="7">
        <v>969</v>
      </c>
      <c r="C690" s="8" t="s">
        <v>391</v>
      </c>
      <c r="D690" s="8" t="s">
        <v>369</v>
      </c>
      <c r="E690" s="168" t="s">
        <v>143</v>
      </c>
      <c r="F690" s="8" t="s">
        <v>433</v>
      </c>
      <c r="G690" s="115">
        <f>G691</f>
        <v>296</v>
      </c>
      <c r="H690" s="115"/>
      <c r="I690" s="115"/>
    </row>
    <row r="691" spans="1:9" s="19" customFormat="1">
      <c r="A691" s="6" t="s">
        <v>465</v>
      </c>
      <c r="B691" s="7">
        <v>969</v>
      </c>
      <c r="C691" s="8" t="s">
        <v>391</v>
      </c>
      <c r="D691" s="8" t="s">
        <v>369</v>
      </c>
      <c r="E691" s="168" t="s">
        <v>143</v>
      </c>
      <c r="F691" s="8" t="s">
        <v>466</v>
      </c>
      <c r="G691" s="115">
        <v>296</v>
      </c>
      <c r="H691" s="115"/>
      <c r="I691" s="115"/>
    </row>
    <row r="692" spans="1:9" s="19" customFormat="1" ht="25.5" hidden="1">
      <c r="A692" s="38" t="s">
        <v>280</v>
      </c>
      <c r="B692" s="17">
        <v>969</v>
      </c>
      <c r="C692" s="18" t="s">
        <v>391</v>
      </c>
      <c r="D692" s="18" t="s">
        <v>369</v>
      </c>
      <c r="E692" s="39" t="s">
        <v>279</v>
      </c>
      <c r="F692" s="18" t="s">
        <v>399</v>
      </c>
      <c r="G692" s="192">
        <f t="shared" ref="G692:I693" si="78">G693</f>
        <v>0</v>
      </c>
      <c r="H692" s="118">
        <f t="shared" si="78"/>
        <v>0</v>
      </c>
      <c r="I692" s="118">
        <f t="shared" si="78"/>
        <v>0</v>
      </c>
    </row>
    <row r="693" spans="1:9" s="19" customFormat="1" ht="25.5" hidden="1">
      <c r="A693" s="6" t="s">
        <v>434</v>
      </c>
      <c r="B693" s="7">
        <v>969</v>
      </c>
      <c r="C693" s="8" t="s">
        <v>391</v>
      </c>
      <c r="D693" s="8" t="s">
        <v>369</v>
      </c>
      <c r="E693" s="34" t="s">
        <v>279</v>
      </c>
      <c r="F693" s="8" t="s">
        <v>433</v>
      </c>
      <c r="G693" s="191">
        <f t="shared" si="78"/>
        <v>0</v>
      </c>
      <c r="H693" s="115">
        <f t="shared" si="78"/>
        <v>0</v>
      </c>
      <c r="I693" s="115">
        <f t="shared" si="78"/>
        <v>0</v>
      </c>
    </row>
    <row r="694" spans="1:9" s="19" customFormat="1" hidden="1">
      <c r="A694" s="6" t="s">
        <v>465</v>
      </c>
      <c r="B694" s="7">
        <v>969</v>
      </c>
      <c r="C694" s="8" t="s">
        <v>391</v>
      </c>
      <c r="D694" s="8" t="s">
        <v>369</v>
      </c>
      <c r="E694" s="34" t="s">
        <v>279</v>
      </c>
      <c r="F694" s="8" t="s">
        <v>466</v>
      </c>
      <c r="G694" s="191">
        <v>0</v>
      </c>
      <c r="H694" s="115">
        <v>0</v>
      </c>
      <c r="I694" s="115">
        <v>0</v>
      </c>
    </row>
    <row r="695" spans="1:9" s="19" customFormat="1" ht="39.75" hidden="1" customHeight="1">
      <c r="A695" s="38" t="s">
        <v>281</v>
      </c>
      <c r="B695" s="17">
        <v>969</v>
      </c>
      <c r="C695" s="18" t="s">
        <v>391</v>
      </c>
      <c r="D695" s="18" t="s">
        <v>369</v>
      </c>
      <c r="E695" s="39" t="s">
        <v>279</v>
      </c>
      <c r="F695" s="18" t="s">
        <v>399</v>
      </c>
      <c r="G695" s="192">
        <f>G696</f>
        <v>0</v>
      </c>
      <c r="H695" s="115"/>
      <c r="I695" s="115"/>
    </row>
    <row r="696" spans="1:9" s="19" customFormat="1" ht="25.5" hidden="1">
      <c r="A696" s="6" t="s">
        <v>434</v>
      </c>
      <c r="B696" s="7">
        <v>969</v>
      </c>
      <c r="C696" s="8" t="s">
        <v>391</v>
      </c>
      <c r="D696" s="8" t="s">
        <v>369</v>
      </c>
      <c r="E696" s="34" t="s">
        <v>279</v>
      </c>
      <c r="F696" s="8" t="s">
        <v>433</v>
      </c>
      <c r="G696" s="191">
        <f>G697</f>
        <v>0</v>
      </c>
      <c r="H696" s="115"/>
      <c r="I696" s="115"/>
    </row>
    <row r="697" spans="1:9" s="19" customFormat="1" hidden="1">
      <c r="A697" s="6" t="s">
        <v>465</v>
      </c>
      <c r="B697" s="7">
        <v>969</v>
      </c>
      <c r="C697" s="8" t="s">
        <v>391</v>
      </c>
      <c r="D697" s="8" t="s">
        <v>369</v>
      </c>
      <c r="E697" s="34" t="s">
        <v>279</v>
      </c>
      <c r="F697" s="8" t="s">
        <v>466</v>
      </c>
      <c r="G697" s="191">
        <v>0</v>
      </c>
      <c r="H697" s="115"/>
      <c r="I697" s="115"/>
    </row>
    <row r="698" spans="1:9" s="19" customFormat="1" ht="38.25" hidden="1">
      <c r="A698" s="16" t="s">
        <v>314</v>
      </c>
      <c r="B698" s="17">
        <v>969</v>
      </c>
      <c r="C698" s="18" t="s">
        <v>391</v>
      </c>
      <c r="D698" s="18" t="s">
        <v>369</v>
      </c>
      <c r="E698" s="39" t="s">
        <v>311</v>
      </c>
      <c r="F698" s="18" t="s">
        <v>399</v>
      </c>
      <c r="G698" s="122">
        <f>G699</f>
        <v>0</v>
      </c>
      <c r="H698" s="115"/>
      <c r="I698" s="115"/>
    </row>
    <row r="699" spans="1:9" s="19" customFormat="1" ht="25.5" hidden="1">
      <c r="A699" s="6" t="s">
        <v>434</v>
      </c>
      <c r="B699" s="7">
        <v>969</v>
      </c>
      <c r="C699" s="8" t="s">
        <v>391</v>
      </c>
      <c r="D699" s="8" t="s">
        <v>369</v>
      </c>
      <c r="E699" s="34" t="s">
        <v>311</v>
      </c>
      <c r="F699" s="8" t="s">
        <v>433</v>
      </c>
      <c r="G699" s="119">
        <f>G700</f>
        <v>0</v>
      </c>
      <c r="H699" s="115"/>
      <c r="I699" s="115"/>
    </row>
    <row r="700" spans="1:9" s="19" customFormat="1" hidden="1">
      <c r="A700" s="6" t="s">
        <v>465</v>
      </c>
      <c r="B700" s="7">
        <v>969</v>
      </c>
      <c r="C700" s="8" t="s">
        <v>391</v>
      </c>
      <c r="D700" s="8" t="s">
        <v>369</v>
      </c>
      <c r="E700" s="34" t="s">
        <v>311</v>
      </c>
      <c r="F700" s="8" t="s">
        <v>466</v>
      </c>
      <c r="G700" s="183">
        <v>0</v>
      </c>
      <c r="H700" s="115"/>
      <c r="I700" s="115"/>
    </row>
    <row r="701" spans="1:9" s="19" customFormat="1" ht="25.5" hidden="1">
      <c r="A701" s="16" t="s">
        <v>310</v>
      </c>
      <c r="B701" s="17">
        <v>969</v>
      </c>
      <c r="C701" s="18" t="s">
        <v>391</v>
      </c>
      <c r="D701" s="18" t="s">
        <v>369</v>
      </c>
      <c r="E701" s="39" t="s">
        <v>311</v>
      </c>
      <c r="F701" s="18" t="s">
        <v>399</v>
      </c>
      <c r="G701" s="182">
        <f>G702</f>
        <v>0</v>
      </c>
      <c r="H701" s="115"/>
      <c r="I701" s="115"/>
    </row>
    <row r="702" spans="1:9" s="19" customFormat="1" ht="25.5" hidden="1">
      <c r="A702" s="6" t="s">
        <v>434</v>
      </c>
      <c r="B702" s="7">
        <v>969</v>
      </c>
      <c r="C702" s="8" t="s">
        <v>391</v>
      </c>
      <c r="D702" s="8" t="s">
        <v>369</v>
      </c>
      <c r="E702" s="34" t="s">
        <v>311</v>
      </c>
      <c r="F702" s="8" t="s">
        <v>433</v>
      </c>
      <c r="G702" s="183">
        <f>G703</f>
        <v>0</v>
      </c>
      <c r="H702" s="115"/>
      <c r="I702" s="115"/>
    </row>
    <row r="703" spans="1:9" s="19" customFormat="1" hidden="1">
      <c r="A703" s="6" t="s">
        <v>465</v>
      </c>
      <c r="B703" s="7">
        <v>969</v>
      </c>
      <c r="C703" s="8" t="s">
        <v>391</v>
      </c>
      <c r="D703" s="8" t="s">
        <v>369</v>
      </c>
      <c r="E703" s="34" t="s">
        <v>311</v>
      </c>
      <c r="F703" s="8" t="s">
        <v>466</v>
      </c>
      <c r="G703" s="183">
        <v>0</v>
      </c>
      <c r="H703" s="115"/>
      <c r="I703" s="115"/>
    </row>
    <row r="704" spans="1:9" s="19" customFormat="1" ht="25.5" hidden="1">
      <c r="A704" s="16" t="s">
        <v>315</v>
      </c>
      <c r="B704" s="17">
        <v>969</v>
      </c>
      <c r="C704" s="18" t="s">
        <v>391</v>
      </c>
      <c r="D704" s="18" t="s">
        <v>369</v>
      </c>
      <c r="E704" s="39" t="s">
        <v>312</v>
      </c>
      <c r="F704" s="18" t="s">
        <v>399</v>
      </c>
      <c r="G704" s="122">
        <f>G705</f>
        <v>0</v>
      </c>
      <c r="H704" s="115"/>
      <c r="I704" s="115"/>
    </row>
    <row r="705" spans="1:9" s="19" customFormat="1" ht="25.5" hidden="1">
      <c r="A705" s="6" t="s">
        <v>434</v>
      </c>
      <c r="B705" s="7">
        <v>969</v>
      </c>
      <c r="C705" s="8" t="s">
        <v>391</v>
      </c>
      <c r="D705" s="8" t="s">
        <v>369</v>
      </c>
      <c r="E705" s="34" t="s">
        <v>312</v>
      </c>
      <c r="F705" s="8" t="s">
        <v>433</v>
      </c>
      <c r="G705" s="119">
        <f>G706</f>
        <v>0</v>
      </c>
      <c r="H705" s="115"/>
      <c r="I705" s="115"/>
    </row>
    <row r="706" spans="1:9" s="19" customFormat="1" hidden="1">
      <c r="A706" s="6" t="s">
        <v>465</v>
      </c>
      <c r="B706" s="7">
        <v>969</v>
      </c>
      <c r="C706" s="8" t="s">
        <v>391</v>
      </c>
      <c r="D706" s="8" t="s">
        <v>369</v>
      </c>
      <c r="E706" s="34" t="s">
        <v>312</v>
      </c>
      <c r="F706" s="8" t="s">
        <v>466</v>
      </c>
      <c r="G706" s="183">
        <v>0</v>
      </c>
      <c r="H706" s="115"/>
      <c r="I706" s="115"/>
    </row>
    <row r="707" spans="1:9" s="19" customFormat="1" ht="45.75" hidden="1" customHeight="1">
      <c r="A707" s="16" t="s">
        <v>313</v>
      </c>
      <c r="B707" s="17">
        <v>969</v>
      </c>
      <c r="C707" s="18" t="s">
        <v>391</v>
      </c>
      <c r="D707" s="18" t="s">
        <v>369</v>
      </c>
      <c r="E707" s="39" t="s">
        <v>312</v>
      </c>
      <c r="F707" s="18" t="s">
        <v>399</v>
      </c>
      <c r="G707" s="182">
        <f>G708</f>
        <v>0</v>
      </c>
      <c r="H707" s="115"/>
      <c r="I707" s="115"/>
    </row>
    <row r="708" spans="1:9" s="19" customFormat="1" ht="25.5" hidden="1">
      <c r="A708" s="6" t="s">
        <v>434</v>
      </c>
      <c r="B708" s="7">
        <v>969</v>
      </c>
      <c r="C708" s="8" t="s">
        <v>391</v>
      </c>
      <c r="D708" s="8" t="s">
        <v>369</v>
      </c>
      <c r="E708" s="34" t="s">
        <v>312</v>
      </c>
      <c r="F708" s="8" t="s">
        <v>433</v>
      </c>
      <c r="G708" s="183">
        <f>G709</f>
        <v>0</v>
      </c>
      <c r="H708" s="115"/>
      <c r="I708" s="115"/>
    </row>
    <row r="709" spans="1:9" s="19" customFormat="1" hidden="1">
      <c r="A709" s="6" t="s">
        <v>465</v>
      </c>
      <c r="B709" s="7">
        <v>969</v>
      </c>
      <c r="C709" s="8" t="s">
        <v>391</v>
      </c>
      <c r="D709" s="8" t="s">
        <v>369</v>
      </c>
      <c r="E709" s="34" t="s">
        <v>312</v>
      </c>
      <c r="F709" s="8" t="s">
        <v>466</v>
      </c>
      <c r="G709" s="183">
        <v>0</v>
      </c>
      <c r="H709" s="115"/>
      <c r="I709" s="115"/>
    </row>
    <row r="710" spans="1:9" s="21" customFormat="1" ht="27">
      <c r="A710" s="58" t="s">
        <v>479</v>
      </c>
      <c r="B710" s="14">
        <v>969</v>
      </c>
      <c r="C710" s="15" t="s">
        <v>391</v>
      </c>
      <c r="D710" s="15" t="s">
        <v>369</v>
      </c>
      <c r="E710" s="48" t="s">
        <v>571</v>
      </c>
      <c r="F710" s="48" t="s">
        <v>399</v>
      </c>
      <c r="G710" s="120">
        <f>G711+G718+G721+G724+G727</f>
        <v>4502.4210000000003</v>
      </c>
      <c r="H710" s="120">
        <f>H711+H718+H721+H724+H727</f>
        <v>5403.2049999999999</v>
      </c>
      <c r="I710" s="120">
        <f>I711+I718+I721+I724+I727</f>
        <v>5593.2049999999999</v>
      </c>
    </row>
    <row r="711" spans="1:9" s="21" customFormat="1" ht="39">
      <c r="A711" s="177" t="s">
        <v>463</v>
      </c>
      <c r="B711" s="17">
        <v>969</v>
      </c>
      <c r="C711" s="18" t="s">
        <v>391</v>
      </c>
      <c r="D711" s="18" t="s">
        <v>369</v>
      </c>
      <c r="E711" s="39" t="s">
        <v>572</v>
      </c>
      <c r="F711" s="39" t="s">
        <v>399</v>
      </c>
      <c r="G711" s="122">
        <f>G712+G714+G716</f>
        <v>4502.4210000000003</v>
      </c>
      <c r="H711" s="122">
        <f>H712+H714+H716</f>
        <v>5230</v>
      </c>
      <c r="I711" s="122">
        <f>I712+I714+I716</f>
        <v>5420</v>
      </c>
    </row>
    <row r="712" spans="1:9" ht="51">
      <c r="A712" s="6" t="s">
        <v>428</v>
      </c>
      <c r="B712" s="7">
        <v>969</v>
      </c>
      <c r="C712" s="8" t="s">
        <v>391</v>
      </c>
      <c r="D712" s="8" t="s">
        <v>369</v>
      </c>
      <c r="E712" s="34" t="s">
        <v>572</v>
      </c>
      <c r="F712" s="8" t="s">
        <v>429</v>
      </c>
      <c r="G712" s="119">
        <f>G713</f>
        <v>3813.107</v>
      </c>
      <c r="H712" s="119">
        <f>H713</f>
        <v>4006.7840000000001</v>
      </c>
      <c r="I712" s="119">
        <f>I713</f>
        <v>4334.3639999999996</v>
      </c>
    </row>
    <row r="713" spans="1:9">
      <c r="A713" s="6" t="s">
        <v>448</v>
      </c>
      <c r="B713" s="7">
        <v>969</v>
      </c>
      <c r="C713" s="8" t="s">
        <v>391</v>
      </c>
      <c r="D713" s="8" t="s">
        <v>369</v>
      </c>
      <c r="E713" s="34" t="s">
        <v>572</v>
      </c>
      <c r="F713" s="8" t="s">
        <v>449</v>
      </c>
      <c r="G713" s="119">
        <v>3813.107</v>
      </c>
      <c r="H713" s="119">
        <v>4006.7840000000001</v>
      </c>
      <c r="I713" s="119">
        <v>4334.3639999999996</v>
      </c>
    </row>
    <row r="714" spans="1:9" ht="25.5">
      <c r="A714" s="6" t="s">
        <v>282</v>
      </c>
      <c r="B714" s="7">
        <v>969</v>
      </c>
      <c r="C714" s="8" t="s">
        <v>391</v>
      </c>
      <c r="D714" s="8" t="s">
        <v>369</v>
      </c>
      <c r="E714" s="34" t="s">
        <v>572</v>
      </c>
      <c r="F714" s="8" t="s">
        <v>425</v>
      </c>
      <c r="G714" s="119">
        <f>G715</f>
        <v>684.56399999999996</v>
      </c>
      <c r="H714" s="119">
        <f>H715</f>
        <v>1218.4659999999999</v>
      </c>
      <c r="I714" s="119">
        <f>I715</f>
        <v>1080.886</v>
      </c>
    </row>
    <row r="715" spans="1:9" ht="25.5">
      <c r="A715" s="6" t="s">
        <v>452</v>
      </c>
      <c r="B715" s="7">
        <v>969</v>
      </c>
      <c r="C715" s="8" t="s">
        <v>391</v>
      </c>
      <c r="D715" s="8" t="s">
        <v>369</v>
      </c>
      <c r="E715" s="34" t="s">
        <v>572</v>
      </c>
      <c r="F715" s="8" t="s">
        <v>453</v>
      </c>
      <c r="G715" s="119">
        <v>684.56399999999996</v>
      </c>
      <c r="H715" s="119">
        <v>1218.4659999999999</v>
      </c>
      <c r="I715" s="119">
        <v>1080.886</v>
      </c>
    </row>
    <row r="716" spans="1:9">
      <c r="A716" s="45" t="s">
        <v>426</v>
      </c>
      <c r="B716" s="7">
        <v>969</v>
      </c>
      <c r="C716" s="8" t="s">
        <v>391</v>
      </c>
      <c r="D716" s="8" t="s">
        <v>369</v>
      </c>
      <c r="E716" s="34" t="s">
        <v>572</v>
      </c>
      <c r="F716" s="8" t="s">
        <v>427</v>
      </c>
      <c r="G716" s="119">
        <f>G717</f>
        <v>4.75</v>
      </c>
      <c r="H716" s="119">
        <f>H717</f>
        <v>4.75</v>
      </c>
      <c r="I716" s="119">
        <f>I717</f>
        <v>4.75</v>
      </c>
    </row>
    <row r="717" spans="1:9">
      <c r="A717" s="45" t="s">
        <v>455</v>
      </c>
      <c r="B717" s="7">
        <v>969</v>
      </c>
      <c r="C717" s="8" t="s">
        <v>391</v>
      </c>
      <c r="D717" s="8" t="s">
        <v>369</v>
      </c>
      <c r="E717" s="34" t="s">
        <v>572</v>
      </c>
      <c r="F717" s="8" t="s">
        <v>454</v>
      </c>
      <c r="G717" s="119">
        <v>4.75</v>
      </c>
      <c r="H717" s="115">
        <v>4.75</v>
      </c>
      <c r="I717" s="119">
        <v>4.75</v>
      </c>
    </row>
    <row r="718" spans="1:9" s="19" customFormat="1" ht="25.5" hidden="1">
      <c r="A718" s="22" t="s">
        <v>468</v>
      </c>
      <c r="B718" s="17">
        <v>969</v>
      </c>
      <c r="C718" s="18" t="s">
        <v>391</v>
      </c>
      <c r="D718" s="18" t="s">
        <v>369</v>
      </c>
      <c r="E718" s="39" t="s">
        <v>573</v>
      </c>
      <c r="F718" s="18" t="s">
        <v>399</v>
      </c>
      <c r="G718" s="118">
        <f t="shared" ref="G718:I719" si="79">G719</f>
        <v>0</v>
      </c>
      <c r="H718" s="127">
        <f t="shared" si="79"/>
        <v>0</v>
      </c>
      <c r="I718" s="127">
        <f t="shared" si="79"/>
        <v>0</v>
      </c>
    </row>
    <row r="719" spans="1:9" ht="25.5" hidden="1">
      <c r="A719" s="6" t="s">
        <v>282</v>
      </c>
      <c r="B719" s="7">
        <v>969</v>
      </c>
      <c r="C719" s="8" t="s">
        <v>391</v>
      </c>
      <c r="D719" s="8" t="s">
        <v>369</v>
      </c>
      <c r="E719" s="34" t="s">
        <v>573</v>
      </c>
      <c r="F719" s="8" t="s">
        <v>425</v>
      </c>
      <c r="G719" s="115">
        <f t="shared" si="79"/>
        <v>0</v>
      </c>
      <c r="H719" s="115">
        <f t="shared" si="79"/>
        <v>0</v>
      </c>
      <c r="I719" s="115">
        <f t="shared" si="79"/>
        <v>0</v>
      </c>
    </row>
    <row r="720" spans="1:9" s="19" customFormat="1" ht="25.5" hidden="1">
      <c r="A720" s="6" t="s">
        <v>452</v>
      </c>
      <c r="B720" s="69" t="s">
        <v>406</v>
      </c>
      <c r="C720" s="8" t="s">
        <v>391</v>
      </c>
      <c r="D720" s="8" t="s">
        <v>369</v>
      </c>
      <c r="E720" s="34" t="s">
        <v>573</v>
      </c>
      <c r="F720" s="8" t="s">
        <v>453</v>
      </c>
      <c r="G720" s="115">
        <v>0</v>
      </c>
      <c r="H720" s="115">
        <v>0</v>
      </c>
      <c r="I720" s="115">
        <v>0</v>
      </c>
    </row>
    <row r="721" spans="1:9" s="19" customFormat="1" ht="25.5" hidden="1">
      <c r="A721" s="38" t="s">
        <v>234</v>
      </c>
      <c r="B721" s="37">
        <v>969</v>
      </c>
      <c r="C721" s="39" t="s">
        <v>391</v>
      </c>
      <c r="D721" s="39" t="s">
        <v>369</v>
      </c>
      <c r="E721" s="39" t="s">
        <v>235</v>
      </c>
      <c r="F721" s="39" t="s">
        <v>399</v>
      </c>
      <c r="G721" s="118">
        <f t="shared" ref="G721:I722" si="80">G722</f>
        <v>0</v>
      </c>
      <c r="H721" s="118">
        <f t="shared" si="80"/>
        <v>5.2</v>
      </c>
      <c r="I721" s="118">
        <f t="shared" si="80"/>
        <v>5.2</v>
      </c>
    </row>
    <row r="722" spans="1:9" s="19" customFormat="1" ht="25.5" hidden="1">
      <c r="A722" s="6" t="s">
        <v>282</v>
      </c>
      <c r="B722" s="35">
        <v>969</v>
      </c>
      <c r="C722" s="34" t="s">
        <v>391</v>
      </c>
      <c r="D722" s="34" t="s">
        <v>369</v>
      </c>
      <c r="E722" s="34" t="s">
        <v>235</v>
      </c>
      <c r="F722" s="34" t="s">
        <v>425</v>
      </c>
      <c r="G722" s="115">
        <f t="shared" si="80"/>
        <v>0</v>
      </c>
      <c r="H722" s="115">
        <f t="shared" si="80"/>
        <v>5.2</v>
      </c>
      <c r="I722" s="115">
        <f t="shared" si="80"/>
        <v>5.2</v>
      </c>
    </row>
    <row r="723" spans="1:9" s="19" customFormat="1" ht="25.5" hidden="1">
      <c r="A723" s="33" t="s">
        <v>452</v>
      </c>
      <c r="B723" s="69" t="s">
        <v>406</v>
      </c>
      <c r="C723" s="34" t="s">
        <v>391</v>
      </c>
      <c r="D723" s="34" t="s">
        <v>369</v>
      </c>
      <c r="E723" s="34" t="s">
        <v>235</v>
      </c>
      <c r="F723" s="34" t="s">
        <v>453</v>
      </c>
      <c r="G723" s="115">
        <v>0</v>
      </c>
      <c r="H723" s="115">
        <v>5.2</v>
      </c>
      <c r="I723" s="115">
        <v>5.2</v>
      </c>
    </row>
    <row r="724" spans="1:9" s="19" customFormat="1" ht="27.75" hidden="1" customHeight="1">
      <c r="A724" s="161" t="s">
        <v>63</v>
      </c>
      <c r="B724" s="37">
        <v>969</v>
      </c>
      <c r="C724" s="39" t="s">
        <v>391</v>
      </c>
      <c r="D724" s="39" t="s">
        <v>369</v>
      </c>
      <c r="E724" s="39" t="s">
        <v>64</v>
      </c>
      <c r="F724" s="39" t="s">
        <v>399</v>
      </c>
      <c r="G724" s="165">
        <f t="shared" ref="G724:I725" si="81">G725</f>
        <v>0</v>
      </c>
      <c r="H724" s="165">
        <f t="shared" si="81"/>
        <v>168.005</v>
      </c>
      <c r="I724" s="165">
        <f t="shared" si="81"/>
        <v>168.005</v>
      </c>
    </row>
    <row r="725" spans="1:9" s="19" customFormat="1" ht="25.5" hidden="1">
      <c r="A725" s="6" t="s">
        <v>282</v>
      </c>
      <c r="B725" s="35">
        <v>969</v>
      </c>
      <c r="C725" s="34" t="s">
        <v>391</v>
      </c>
      <c r="D725" s="34" t="s">
        <v>369</v>
      </c>
      <c r="E725" s="34" t="s">
        <v>64</v>
      </c>
      <c r="F725" s="34" t="s">
        <v>425</v>
      </c>
      <c r="G725" s="170">
        <f t="shared" si="81"/>
        <v>0</v>
      </c>
      <c r="H725" s="170">
        <f t="shared" si="81"/>
        <v>168.005</v>
      </c>
      <c r="I725" s="170">
        <f t="shared" si="81"/>
        <v>168.005</v>
      </c>
    </row>
    <row r="726" spans="1:9" s="19" customFormat="1" ht="25.5" hidden="1">
      <c r="A726" s="166" t="s">
        <v>452</v>
      </c>
      <c r="B726" s="69" t="s">
        <v>406</v>
      </c>
      <c r="C726" s="34" t="s">
        <v>391</v>
      </c>
      <c r="D726" s="34" t="s">
        <v>369</v>
      </c>
      <c r="E726" s="34" t="s">
        <v>64</v>
      </c>
      <c r="F726" s="34" t="s">
        <v>453</v>
      </c>
      <c r="G726" s="170">
        <v>0</v>
      </c>
      <c r="H726" s="118">
        <v>168.005</v>
      </c>
      <c r="I726" s="118">
        <v>168.005</v>
      </c>
    </row>
    <row r="727" spans="1:9" s="19" customFormat="1" ht="63.75" hidden="1">
      <c r="A727" s="38" t="s">
        <v>11</v>
      </c>
      <c r="B727" s="37">
        <v>969</v>
      </c>
      <c r="C727" s="39" t="s">
        <v>391</v>
      </c>
      <c r="D727" s="39" t="s">
        <v>369</v>
      </c>
      <c r="E727" s="39" t="s">
        <v>12</v>
      </c>
      <c r="F727" s="39" t="s">
        <v>399</v>
      </c>
      <c r="G727" s="122">
        <f>G728</f>
        <v>0</v>
      </c>
      <c r="H727" s="128"/>
      <c r="I727" s="128"/>
    </row>
    <row r="728" spans="1:9" s="19" customFormat="1" ht="25.5" hidden="1">
      <c r="A728" s="6" t="s">
        <v>282</v>
      </c>
      <c r="B728" s="7">
        <v>969</v>
      </c>
      <c r="C728" s="8" t="s">
        <v>391</v>
      </c>
      <c r="D728" s="8" t="s">
        <v>369</v>
      </c>
      <c r="E728" s="34" t="s">
        <v>12</v>
      </c>
      <c r="F728" s="8" t="s">
        <v>425</v>
      </c>
      <c r="G728" s="115">
        <f>G729</f>
        <v>0</v>
      </c>
      <c r="H728" s="128"/>
      <c r="I728" s="128"/>
    </row>
    <row r="729" spans="1:9" s="19" customFormat="1" ht="25.5" hidden="1">
      <c r="A729" s="149" t="s">
        <v>452</v>
      </c>
      <c r="B729" s="150" t="s">
        <v>406</v>
      </c>
      <c r="C729" s="151" t="s">
        <v>391</v>
      </c>
      <c r="D729" s="151" t="s">
        <v>369</v>
      </c>
      <c r="E729" s="152" t="s">
        <v>12</v>
      </c>
      <c r="F729" s="151" t="s">
        <v>453</v>
      </c>
      <c r="G729" s="153">
        <v>0</v>
      </c>
      <c r="H729" s="128"/>
      <c r="I729" s="128"/>
    </row>
    <row r="730" spans="1:9" s="19" customFormat="1" ht="51">
      <c r="A730" s="66" t="s">
        <v>118</v>
      </c>
      <c r="B730" s="9">
        <v>969</v>
      </c>
      <c r="C730" s="5" t="s">
        <v>391</v>
      </c>
      <c r="D730" s="5" t="s">
        <v>369</v>
      </c>
      <c r="E730" s="108" t="s">
        <v>49</v>
      </c>
      <c r="F730" s="5" t="s">
        <v>399</v>
      </c>
      <c r="G730" s="121">
        <f t="shared" ref="G730:I732" si="82">G731</f>
        <v>132.4</v>
      </c>
      <c r="H730" s="121">
        <f t="shared" si="82"/>
        <v>218.34</v>
      </c>
      <c r="I730" s="121">
        <f t="shared" si="82"/>
        <v>218.34</v>
      </c>
    </row>
    <row r="731" spans="1:9" s="19" customFormat="1" ht="38.25">
      <c r="A731" s="38" t="s">
        <v>48</v>
      </c>
      <c r="B731" s="17">
        <v>969</v>
      </c>
      <c r="C731" s="18" t="s">
        <v>391</v>
      </c>
      <c r="D731" s="18" t="s">
        <v>369</v>
      </c>
      <c r="E731" s="18" t="s">
        <v>50</v>
      </c>
      <c r="F731" s="18" t="s">
        <v>399</v>
      </c>
      <c r="G731" s="122">
        <f t="shared" si="82"/>
        <v>132.4</v>
      </c>
      <c r="H731" s="122">
        <f t="shared" si="82"/>
        <v>218.34</v>
      </c>
      <c r="I731" s="122">
        <f t="shared" si="82"/>
        <v>218.34</v>
      </c>
    </row>
    <row r="732" spans="1:9" s="19" customFormat="1" ht="25.5">
      <c r="A732" s="6" t="s">
        <v>282</v>
      </c>
      <c r="B732" s="7">
        <v>969</v>
      </c>
      <c r="C732" s="8" t="s">
        <v>391</v>
      </c>
      <c r="D732" s="8" t="s">
        <v>369</v>
      </c>
      <c r="E732" s="8" t="s">
        <v>50</v>
      </c>
      <c r="F732" s="7">
        <v>200</v>
      </c>
      <c r="G732" s="119">
        <f t="shared" si="82"/>
        <v>132.4</v>
      </c>
      <c r="H732" s="119">
        <f t="shared" si="82"/>
        <v>218.34</v>
      </c>
      <c r="I732" s="119">
        <f t="shared" si="82"/>
        <v>218.34</v>
      </c>
    </row>
    <row r="733" spans="1:9" s="19" customFormat="1" ht="25.5">
      <c r="A733" s="6" t="s">
        <v>452</v>
      </c>
      <c r="B733" s="7">
        <v>969</v>
      </c>
      <c r="C733" s="8" t="s">
        <v>391</v>
      </c>
      <c r="D733" s="8" t="s">
        <v>369</v>
      </c>
      <c r="E733" s="8" t="s">
        <v>50</v>
      </c>
      <c r="F733" s="7">
        <v>240</v>
      </c>
      <c r="G733" s="170">
        <v>132.4</v>
      </c>
      <c r="H733" s="170">
        <v>218.34</v>
      </c>
      <c r="I733" s="170">
        <v>218.34</v>
      </c>
    </row>
    <row r="734" spans="1:9" ht="13.5">
      <c r="A734" s="13" t="s">
        <v>417</v>
      </c>
      <c r="B734" s="14">
        <v>969</v>
      </c>
      <c r="C734" s="15" t="s">
        <v>391</v>
      </c>
      <c r="D734" s="15" t="s">
        <v>377</v>
      </c>
      <c r="E734" s="15" t="s">
        <v>521</v>
      </c>
      <c r="F734" s="15" t="s">
        <v>399</v>
      </c>
      <c r="G734" s="117">
        <f>G735+G747+G760</f>
        <v>10300.687</v>
      </c>
      <c r="H734" s="117">
        <f>H735+H747+H760</f>
        <v>10186.25</v>
      </c>
      <c r="I734" s="117">
        <f>I735+I747+I760</f>
        <v>10252.25</v>
      </c>
    </row>
    <row r="735" spans="1:9" ht="39" customHeight="1">
      <c r="A735" s="57" t="s">
        <v>260</v>
      </c>
      <c r="B735" s="14">
        <v>969</v>
      </c>
      <c r="C735" s="5" t="s">
        <v>391</v>
      </c>
      <c r="D735" s="5" t="s">
        <v>377</v>
      </c>
      <c r="E735" s="5" t="s">
        <v>562</v>
      </c>
      <c r="F735" s="5" t="s">
        <v>399</v>
      </c>
      <c r="G735" s="116">
        <f>G736</f>
        <v>10262.496999999999</v>
      </c>
      <c r="H735" s="116">
        <f>H736</f>
        <v>10184</v>
      </c>
      <c r="I735" s="116">
        <f>I736</f>
        <v>10250</v>
      </c>
    </row>
    <row r="736" spans="1:9" s="19" customFormat="1" ht="40.5">
      <c r="A736" s="58" t="s">
        <v>320</v>
      </c>
      <c r="B736" s="14">
        <v>969</v>
      </c>
      <c r="C736" s="15" t="s">
        <v>391</v>
      </c>
      <c r="D736" s="15" t="s">
        <v>377</v>
      </c>
      <c r="E736" s="15" t="s">
        <v>574</v>
      </c>
      <c r="F736" s="15" t="s">
        <v>399</v>
      </c>
      <c r="G736" s="117">
        <f>G737+G740</f>
        <v>10262.496999999999</v>
      </c>
      <c r="H736" s="117">
        <f>H737+H740</f>
        <v>10184</v>
      </c>
      <c r="I736" s="117">
        <f>I737+I740</f>
        <v>10250</v>
      </c>
    </row>
    <row r="737" spans="1:9" ht="25.5">
      <c r="A737" s="16" t="s">
        <v>436</v>
      </c>
      <c r="B737" s="17">
        <v>969</v>
      </c>
      <c r="C737" s="18" t="s">
        <v>391</v>
      </c>
      <c r="D737" s="18" t="s">
        <v>377</v>
      </c>
      <c r="E737" s="18" t="s">
        <v>575</v>
      </c>
      <c r="F737" s="18" t="s">
        <v>399</v>
      </c>
      <c r="G737" s="122">
        <f t="shared" ref="G737:I738" si="83">G738</f>
        <v>3849.8339999999998</v>
      </c>
      <c r="H737" s="122">
        <f t="shared" si="83"/>
        <v>3814</v>
      </c>
      <c r="I737" s="122">
        <f t="shared" si="83"/>
        <v>3814</v>
      </c>
    </row>
    <row r="738" spans="1:9" ht="51">
      <c r="A738" s="6" t="s">
        <v>428</v>
      </c>
      <c r="B738" s="7">
        <v>969</v>
      </c>
      <c r="C738" s="8" t="s">
        <v>391</v>
      </c>
      <c r="D738" s="8" t="s">
        <v>377</v>
      </c>
      <c r="E738" s="8" t="s">
        <v>575</v>
      </c>
      <c r="F738" s="7">
        <v>100</v>
      </c>
      <c r="G738" s="115">
        <f t="shared" si="83"/>
        <v>3849.8339999999998</v>
      </c>
      <c r="H738" s="115">
        <f t="shared" si="83"/>
        <v>3814</v>
      </c>
      <c r="I738" s="115">
        <f t="shared" si="83"/>
        <v>3814</v>
      </c>
    </row>
    <row r="739" spans="1:9" ht="25.5">
      <c r="A739" s="6" t="s">
        <v>451</v>
      </c>
      <c r="B739" s="7">
        <v>969</v>
      </c>
      <c r="C739" s="8" t="s">
        <v>391</v>
      </c>
      <c r="D739" s="8" t="s">
        <v>377</v>
      </c>
      <c r="E739" s="8" t="s">
        <v>575</v>
      </c>
      <c r="F739" s="7">
        <v>120</v>
      </c>
      <c r="G739" s="115">
        <v>3849.8339999999998</v>
      </c>
      <c r="H739" s="115">
        <v>3814</v>
      </c>
      <c r="I739" s="115">
        <v>3814</v>
      </c>
    </row>
    <row r="740" spans="1:9" ht="38.25">
      <c r="A740" s="177" t="s">
        <v>463</v>
      </c>
      <c r="B740" s="17">
        <v>969</v>
      </c>
      <c r="C740" s="18" t="s">
        <v>391</v>
      </c>
      <c r="D740" s="18" t="s">
        <v>377</v>
      </c>
      <c r="E740" s="18" t="s">
        <v>576</v>
      </c>
      <c r="F740" s="18" t="s">
        <v>399</v>
      </c>
      <c r="G740" s="122">
        <f>G741+G743+G745</f>
        <v>6412.6629999999996</v>
      </c>
      <c r="H740" s="122">
        <f>H741+H743+H745</f>
        <v>6370</v>
      </c>
      <c r="I740" s="122">
        <f>I741+I743+I745</f>
        <v>6436</v>
      </c>
    </row>
    <row r="741" spans="1:9" ht="51">
      <c r="A741" s="6" t="s">
        <v>428</v>
      </c>
      <c r="B741" s="7">
        <v>969</v>
      </c>
      <c r="C741" s="8" t="s">
        <v>391</v>
      </c>
      <c r="D741" s="8" t="s">
        <v>377</v>
      </c>
      <c r="E741" s="8" t="s">
        <v>576</v>
      </c>
      <c r="F741" s="8" t="s">
        <v>429</v>
      </c>
      <c r="G741" s="119">
        <f>G742</f>
        <v>5066.1719999999996</v>
      </c>
      <c r="H741" s="119">
        <f>H742</f>
        <v>5033.509</v>
      </c>
      <c r="I741" s="119">
        <f>I742</f>
        <v>5033.509</v>
      </c>
    </row>
    <row r="742" spans="1:9">
      <c r="A742" s="6" t="s">
        <v>448</v>
      </c>
      <c r="B742" s="7">
        <v>969</v>
      </c>
      <c r="C742" s="8" t="s">
        <v>391</v>
      </c>
      <c r="D742" s="8" t="s">
        <v>377</v>
      </c>
      <c r="E742" s="8" t="s">
        <v>576</v>
      </c>
      <c r="F742" s="8" t="s">
        <v>449</v>
      </c>
      <c r="G742" s="119">
        <v>5066.1719999999996</v>
      </c>
      <c r="H742" s="119">
        <v>5033.509</v>
      </c>
      <c r="I742" s="119">
        <v>5033.509</v>
      </c>
    </row>
    <row r="743" spans="1:9" ht="25.5">
      <c r="A743" s="6" t="s">
        <v>282</v>
      </c>
      <c r="B743" s="7">
        <v>969</v>
      </c>
      <c r="C743" s="8" t="s">
        <v>391</v>
      </c>
      <c r="D743" s="8" t="s">
        <v>377</v>
      </c>
      <c r="E743" s="8" t="s">
        <v>576</v>
      </c>
      <c r="F743" s="8" t="s">
        <v>425</v>
      </c>
      <c r="G743" s="119">
        <f>G744</f>
        <v>962.97699999999998</v>
      </c>
      <c r="H743" s="115">
        <f>H744</f>
        <v>952.97699999999998</v>
      </c>
      <c r="I743" s="115">
        <f>I744</f>
        <v>1018.977</v>
      </c>
    </row>
    <row r="744" spans="1:9" ht="25.5">
      <c r="A744" s="6" t="s">
        <v>452</v>
      </c>
      <c r="B744" s="7">
        <v>969</v>
      </c>
      <c r="C744" s="8" t="s">
        <v>391</v>
      </c>
      <c r="D744" s="8" t="s">
        <v>377</v>
      </c>
      <c r="E744" s="8" t="s">
        <v>576</v>
      </c>
      <c r="F744" s="8" t="s">
        <v>453</v>
      </c>
      <c r="G744" s="119">
        <f>807.977+5+150</f>
        <v>962.97699999999998</v>
      </c>
      <c r="H744" s="119">
        <f>947.977+5</f>
        <v>952.97699999999998</v>
      </c>
      <c r="I744" s="119">
        <f>1013.977+5</f>
        <v>1018.977</v>
      </c>
    </row>
    <row r="745" spans="1:9">
      <c r="A745" s="45" t="s">
        <v>426</v>
      </c>
      <c r="B745" s="7">
        <v>969</v>
      </c>
      <c r="C745" s="8" t="s">
        <v>391</v>
      </c>
      <c r="D745" s="8" t="s">
        <v>377</v>
      </c>
      <c r="E745" s="8" t="s">
        <v>576</v>
      </c>
      <c r="F745" s="8" t="s">
        <v>427</v>
      </c>
      <c r="G745" s="115">
        <f>G746</f>
        <v>383.51400000000001</v>
      </c>
      <c r="H745" s="115">
        <f>H746</f>
        <v>383.51400000000001</v>
      </c>
      <c r="I745" s="115">
        <f>I746</f>
        <v>383.51400000000001</v>
      </c>
    </row>
    <row r="746" spans="1:9">
      <c r="A746" s="45" t="s">
        <v>455</v>
      </c>
      <c r="B746" s="7">
        <v>969</v>
      </c>
      <c r="C746" s="8" t="s">
        <v>391</v>
      </c>
      <c r="D746" s="8" t="s">
        <v>377</v>
      </c>
      <c r="E746" s="8" t="s">
        <v>576</v>
      </c>
      <c r="F746" s="8" t="s">
        <v>454</v>
      </c>
      <c r="G746" s="115">
        <v>383.51400000000001</v>
      </c>
      <c r="H746" s="115">
        <v>383.51400000000001</v>
      </c>
      <c r="I746" s="115">
        <v>383.51400000000001</v>
      </c>
    </row>
    <row r="747" spans="1:9" ht="25.5">
      <c r="A747" s="175" t="s">
        <v>113</v>
      </c>
      <c r="B747" s="9">
        <v>969</v>
      </c>
      <c r="C747" s="5" t="s">
        <v>391</v>
      </c>
      <c r="D747" s="5" t="s">
        <v>377</v>
      </c>
      <c r="E747" s="94" t="s">
        <v>527</v>
      </c>
      <c r="F747" s="5" t="s">
        <v>399</v>
      </c>
      <c r="G747" s="120">
        <f>G748</f>
        <v>35.94</v>
      </c>
      <c r="H747" s="120">
        <f>H748</f>
        <v>0</v>
      </c>
      <c r="I747" s="120">
        <f>I748</f>
        <v>0</v>
      </c>
    </row>
    <row r="748" spans="1:9" ht="67.5">
      <c r="A748" s="58" t="s">
        <v>247</v>
      </c>
      <c r="B748" s="14">
        <v>969</v>
      </c>
      <c r="C748" s="15" t="s">
        <v>391</v>
      </c>
      <c r="D748" s="15" t="s">
        <v>377</v>
      </c>
      <c r="E748" s="102" t="s">
        <v>592</v>
      </c>
      <c r="F748" s="15" t="s">
        <v>399</v>
      </c>
      <c r="G748" s="120">
        <f>G749+G752+G757</f>
        <v>35.94</v>
      </c>
      <c r="H748" s="120">
        <f>H749+H752+H757</f>
        <v>0</v>
      </c>
      <c r="I748" s="120">
        <f>I749+I752+I757</f>
        <v>0</v>
      </c>
    </row>
    <row r="749" spans="1:9">
      <c r="A749" s="85" t="s">
        <v>507</v>
      </c>
      <c r="B749" s="17">
        <v>969</v>
      </c>
      <c r="C749" s="18" t="s">
        <v>391</v>
      </c>
      <c r="D749" s="18" t="s">
        <v>377</v>
      </c>
      <c r="E749" s="18" t="s">
        <v>511</v>
      </c>
      <c r="F749" s="18" t="s">
        <v>399</v>
      </c>
      <c r="G749" s="165">
        <f t="shared" ref="G749:I750" si="84">G750</f>
        <v>19.600000000000001</v>
      </c>
      <c r="H749" s="165">
        <f t="shared" si="84"/>
        <v>0</v>
      </c>
      <c r="I749" s="165">
        <f t="shared" si="84"/>
        <v>0</v>
      </c>
    </row>
    <row r="750" spans="1:9" ht="25.5">
      <c r="A750" s="6" t="s">
        <v>282</v>
      </c>
      <c r="B750" s="7">
        <v>969</v>
      </c>
      <c r="C750" s="8" t="s">
        <v>391</v>
      </c>
      <c r="D750" s="8" t="s">
        <v>377</v>
      </c>
      <c r="E750" s="8" t="s">
        <v>511</v>
      </c>
      <c r="F750" s="7">
        <v>200</v>
      </c>
      <c r="G750" s="170">
        <f t="shared" si="84"/>
        <v>19.600000000000001</v>
      </c>
      <c r="H750" s="170">
        <f t="shared" si="84"/>
        <v>0</v>
      </c>
      <c r="I750" s="170">
        <f t="shared" si="84"/>
        <v>0</v>
      </c>
    </row>
    <row r="751" spans="1:9" ht="25.5">
      <c r="A751" s="6" t="s">
        <v>452</v>
      </c>
      <c r="B751" s="7">
        <v>969</v>
      </c>
      <c r="C751" s="8" t="s">
        <v>391</v>
      </c>
      <c r="D751" s="8" t="s">
        <v>377</v>
      </c>
      <c r="E751" s="8" t="s">
        <v>511</v>
      </c>
      <c r="F751" s="7">
        <v>240</v>
      </c>
      <c r="G751" s="170">
        <v>19.600000000000001</v>
      </c>
      <c r="H751" s="170">
        <v>0</v>
      </c>
      <c r="I751" s="170">
        <v>0</v>
      </c>
    </row>
    <row r="752" spans="1:9" ht="25.5">
      <c r="A752" s="85" t="s">
        <v>506</v>
      </c>
      <c r="B752" s="17">
        <v>969</v>
      </c>
      <c r="C752" s="18" t="s">
        <v>391</v>
      </c>
      <c r="D752" s="18" t="s">
        <v>377</v>
      </c>
      <c r="E752" s="18" t="s">
        <v>512</v>
      </c>
      <c r="F752" s="18" t="s">
        <v>399</v>
      </c>
      <c r="G752" s="165">
        <f>G753+G755</f>
        <v>16.34</v>
      </c>
      <c r="H752" s="165">
        <f>H755</f>
        <v>0</v>
      </c>
      <c r="I752" s="165">
        <f>I755</f>
        <v>0</v>
      </c>
    </row>
    <row r="753" spans="1:9" ht="51">
      <c r="A753" s="6" t="s">
        <v>428</v>
      </c>
      <c r="B753" s="7">
        <v>969</v>
      </c>
      <c r="C753" s="8" t="s">
        <v>391</v>
      </c>
      <c r="D753" s="8" t="s">
        <v>377</v>
      </c>
      <c r="E753" s="8" t="s">
        <v>512</v>
      </c>
      <c r="F753" s="8" t="s">
        <v>429</v>
      </c>
      <c r="G753" s="170">
        <f>G754</f>
        <v>16.34</v>
      </c>
      <c r="H753" s="165"/>
      <c r="I753" s="165"/>
    </row>
    <row r="754" spans="1:9">
      <c r="A754" s="6" t="s">
        <v>448</v>
      </c>
      <c r="B754" s="7">
        <v>969</v>
      </c>
      <c r="C754" s="8" t="s">
        <v>391</v>
      </c>
      <c r="D754" s="8" t="s">
        <v>377</v>
      </c>
      <c r="E754" s="8" t="s">
        <v>512</v>
      </c>
      <c r="F754" s="8" t="s">
        <v>449</v>
      </c>
      <c r="G754" s="170">
        <v>16.34</v>
      </c>
      <c r="H754" s="165"/>
      <c r="I754" s="165"/>
    </row>
    <row r="755" spans="1:9" ht="25.5" hidden="1">
      <c r="A755" s="6" t="s">
        <v>282</v>
      </c>
      <c r="B755" s="7">
        <v>969</v>
      </c>
      <c r="C755" s="8" t="s">
        <v>391</v>
      </c>
      <c r="D755" s="8" t="s">
        <v>377</v>
      </c>
      <c r="E755" s="8" t="s">
        <v>512</v>
      </c>
      <c r="F755" s="7">
        <v>200</v>
      </c>
      <c r="G755" s="170"/>
      <c r="H755" s="170">
        <f>H756</f>
        <v>0</v>
      </c>
      <c r="I755" s="170">
        <f>I756</f>
        <v>0</v>
      </c>
    </row>
    <row r="756" spans="1:9" ht="25.5" hidden="1">
      <c r="A756" s="6" t="s">
        <v>452</v>
      </c>
      <c r="B756" s="7">
        <v>969</v>
      </c>
      <c r="C756" s="8" t="s">
        <v>391</v>
      </c>
      <c r="D756" s="8" t="s">
        <v>377</v>
      </c>
      <c r="E756" s="8" t="s">
        <v>512</v>
      </c>
      <c r="F756" s="7">
        <v>240</v>
      </c>
      <c r="G756" s="170"/>
      <c r="H756" s="170">
        <v>0</v>
      </c>
      <c r="I756" s="170">
        <v>0</v>
      </c>
    </row>
    <row r="757" spans="1:9" s="19" customFormat="1" hidden="1">
      <c r="A757" s="144" t="s">
        <v>47</v>
      </c>
      <c r="B757" s="17">
        <v>969</v>
      </c>
      <c r="C757" s="18" t="s">
        <v>391</v>
      </c>
      <c r="D757" s="18" t="s">
        <v>377</v>
      </c>
      <c r="E757" s="39" t="s">
        <v>51</v>
      </c>
      <c r="F757" s="18" t="s">
        <v>399</v>
      </c>
      <c r="G757" s="122">
        <f t="shared" ref="G757:I758" si="85">G758</f>
        <v>0</v>
      </c>
      <c r="H757" s="122">
        <f t="shared" si="85"/>
        <v>0</v>
      </c>
      <c r="I757" s="122">
        <f t="shared" si="85"/>
        <v>0</v>
      </c>
    </row>
    <row r="758" spans="1:9" ht="25.5" hidden="1">
      <c r="A758" s="6" t="s">
        <v>282</v>
      </c>
      <c r="B758" s="7">
        <v>969</v>
      </c>
      <c r="C758" s="8" t="s">
        <v>391</v>
      </c>
      <c r="D758" s="8" t="s">
        <v>377</v>
      </c>
      <c r="E758" s="34" t="s">
        <v>51</v>
      </c>
      <c r="F758" s="7">
        <v>200</v>
      </c>
      <c r="G758" s="119">
        <f t="shared" si="85"/>
        <v>0</v>
      </c>
      <c r="H758" s="119">
        <f t="shared" si="85"/>
        <v>0</v>
      </c>
      <c r="I758" s="119">
        <f t="shared" si="85"/>
        <v>0</v>
      </c>
    </row>
    <row r="759" spans="1:9" ht="25.5" hidden="1">
      <c r="A759" s="6" t="s">
        <v>452</v>
      </c>
      <c r="B759" s="7">
        <v>969</v>
      </c>
      <c r="C759" s="8" t="s">
        <v>391</v>
      </c>
      <c r="D759" s="8" t="s">
        <v>377</v>
      </c>
      <c r="E759" s="34" t="s">
        <v>51</v>
      </c>
      <c r="F759" s="7">
        <v>240</v>
      </c>
      <c r="G759" s="119">
        <v>0</v>
      </c>
      <c r="H759" s="119">
        <v>0</v>
      </c>
      <c r="I759" s="119">
        <v>0</v>
      </c>
    </row>
    <row r="760" spans="1:9" ht="25.5">
      <c r="A760" s="176" t="s">
        <v>261</v>
      </c>
      <c r="B760" s="9">
        <v>969</v>
      </c>
      <c r="C760" s="5" t="s">
        <v>391</v>
      </c>
      <c r="D760" s="5" t="s">
        <v>377</v>
      </c>
      <c r="E760" s="94" t="s">
        <v>18</v>
      </c>
      <c r="F760" s="5" t="s">
        <v>399</v>
      </c>
      <c r="G760" s="121">
        <f t="shared" ref="G760:I762" si="86">G761</f>
        <v>2.25</v>
      </c>
      <c r="H760" s="121">
        <f t="shared" si="86"/>
        <v>2.25</v>
      </c>
      <c r="I760" s="121">
        <f t="shared" si="86"/>
        <v>2.25</v>
      </c>
    </row>
    <row r="761" spans="1:9">
      <c r="A761" s="38" t="s">
        <v>16</v>
      </c>
      <c r="B761" s="17">
        <v>969</v>
      </c>
      <c r="C761" s="18" t="s">
        <v>391</v>
      </c>
      <c r="D761" s="18" t="s">
        <v>377</v>
      </c>
      <c r="E761" s="18" t="s">
        <v>15</v>
      </c>
      <c r="F761" s="18" t="s">
        <v>399</v>
      </c>
      <c r="G761" s="122">
        <f t="shared" si="86"/>
        <v>2.25</v>
      </c>
      <c r="H761" s="122">
        <f t="shared" si="86"/>
        <v>2.25</v>
      </c>
      <c r="I761" s="122">
        <f t="shared" si="86"/>
        <v>2.25</v>
      </c>
    </row>
    <row r="762" spans="1:9" ht="25.5">
      <c r="A762" s="6" t="s">
        <v>282</v>
      </c>
      <c r="B762" s="7">
        <v>969</v>
      </c>
      <c r="C762" s="8" t="s">
        <v>391</v>
      </c>
      <c r="D762" s="8" t="s">
        <v>377</v>
      </c>
      <c r="E762" s="8" t="s">
        <v>15</v>
      </c>
      <c r="F762" s="7">
        <v>200</v>
      </c>
      <c r="G762" s="119">
        <f t="shared" si="86"/>
        <v>2.25</v>
      </c>
      <c r="H762" s="119">
        <f t="shared" si="86"/>
        <v>2.25</v>
      </c>
      <c r="I762" s="119">
        <f t="shared" si="86"/>
        <v>2.25</v>
      </c>
    </row>
    <row r="763" spans="1:9" ht="25.5">
      <c r="A763" s="33" t="s">
        <v>452</v>
      </c>
      <c r="B763" s="7">
        <v>969</v>
      </c>
      <c r="C763" s="8" t="s">
        <v>391</v>
      </c>
      <c r="D763" s="8" t="s">
        <v>377</v>
      </c>
      <c r="E763" s="8" t="s">
        <v>15</v>
      </c>
      <c r="F763" s="7">
        <v>240</v>
      </c>
      <c r="G763" s="119">
        <v>2.25</v>
      </c>
      <c r="H763" s="119">
        <v>2.25</v>
      </c>
      <c r="I763" s="119">
        <v>2.25</v>
      </c>
    </row>
    <row r="764" spans="1:9" ht="18" customHeight="1">
      <c r="A764" s="4" t="s">
        <v>394</v>
      </c>
      <c r="B764" s="9">
        <v>969</v>
      </c>
      <c r="C764" s="9">
        <v>10</v>
      </c>
      <c r="D764" s="5" t="s">
        <v>370</v>
      </c>
      <c r="E764" s="5" t="s">
        <v>521</v>
      </c>
      <c r="F764" s="5" t="s">
        <v>399</v>
      </c>
      <c r="G764" s="121">
        <f t="shared" ref="G764:I765" si="87">G765</f>
        <v>3109.4279999999999</v>
      </c>
      <c r="H764" s="121">
        <f t="shared" si="87"/>
        <v>1269.6309999999999</v>
      </c>
      <c r="I764" s="121">
        <f t="shared" si="87"/>
        <v>1269.6309999999999</v>
      </c>
    </row>
    <row r="765" spans="1:9" s="19" customFormat="1" ht="18.75" customHeight="1">
      <c r="A765" s="13" t="s">
        <v>411</v>
      </c>
      <c r="B765" s="14">
        <v>969</v>
      </c>
      <c r="C765" s="14">
        <v>10</v>
      </c>
      <c r="D765" s="15" t="s">
        <v>377</v>
      </c>
      <c r="E765" s="15" t="s">
        <v>521</v>
      </c>
      <c r="F765" s="15" t="s">
        <v>399</v>
      </c>
      <c r="G765" s="120">
        <f t="shared" si="87"/>
        <v>3109.4279999999999</v>
      </c>
      <c r="H765" s="120">
        <f t="shared" si="87"/>
        <v>1269.6309999999999</v>
      </c>
      <c r="I765" s="120">
        <f t="shared" si="87"/>
        <v>1269.6309999999999</v>
      </c>
    </row>
    <row r="766" spans="1:9" ht="38.25">
      <c r="A766" s="187" t="s">
        <v>194</v>
      </c>
      <c r="B766" s="9">
        <v>969</v>
      </c>
      <c r="C766" s="9">
        <v>10</v>
      </c>
      <c r="D766" s="5" t="s">
        <v>377</v>
      </c>
      <c r="E766" s="5" t="s">
        <v>122</v>
      </c>
      <c r="F766" s="5" t="s">
        <v>399</v>
      </c>
      <c r="G766" s="121">
        <f>G767+G770</f>
        <v>3109.4279999999999</v>
      </c>
      <c r="H766" s="121">
        <f>H767+H770</f>
        <v>1269.6309999999999</v>
      </c>
      <c r="I766" s="121">
        <f>I767+I770</f>
        <v>1269.6309999999999</v>
      </c>
    </row>
    <row r="767" spans="1:9" s="19" customFormat="1" ht="38.25">
      <c r="A767" s="38" t="s">
        <v>201</v>
      </c>
      <c r="B767" s="17">
        <v>969</v>
      </c>
      <c r="C767" s="18">
        <v>10</v>
      </c>
      <c r="D767" s="18" t="s">
        <v>377</v>
      </c>
      <c r="E767" s="18" t="s">
        <v>144</v>
      </c>
      <c r="F767" s="17" t="s">
        <v>399</v>
      </c>
      <c r="G767" s="122">
        <v>932.82799999999997</v>
      </c>
      <c r="H767" s="122">
        <v>932.82799999999997</v>
      </c>
      <c r="I767" s="122">
        <v>932.82799999999997</v>
      </c>
    </row>
    <row r="768" spans="1:9">
      <c r="A768" s="33" t="s">
        <v>430</v>
      </c>
      <c r="B768" s="7">
        <v>969</v>
      </c>
      <c r="C768" s="8">
        <v>10</v>
      </c>
      <c r="D768" s="8" t="s">
        <v>377</v>
      </c>
      <c r="E768" s="8" t="s">
        <v>144</v>
      </c>
      <c r="F768" s="7">
        <v>300</v>
      </c>
      <c r="G768" s="119">
        <f>G769</f>
        <v>932.82799999999997</v>
      </c>
      <c r="H768" s="119">
        <f>H769</f>
        <v>932.82799999999997</v>
      </c>
      <c r="I768" s="119">
        <f>I769</f>
        <v>932.82799999999997</v>
      </c>
    </row>
    <row r="769" spans="1:9" ht="25.5">
      <c r="A769" s="33" t="s">
        <v>67</v>
      </c>
      <c r="B769" s="7">
        <v>969</v>
      </c>
      <c r="C769" s="8">
        <v>10</v>
      </c>
      <c r="D769" s="8" t="s">
        <v>377</v>
      </c>
      <c r="E769" s="8" t="s">
        <v>144</v>
      </c>
      <c r="F769" s="7">
        <v>320</v>
      </c>
      <c r="G769" s="119">
        <v>932.82799999999997</v>
      </c>
      <c r="H769" s="119">
        <v>932.82799999999997</v>
      </c>
      <c r="I769" s="119">
        <v>932.82799999999997</v>
      </c>
    </row>
    <row r="770" spans="1:9" s="19" customFormat="1" ht="25.5">
      <c r="A770" s="38" t="s">
        <v>119</v>
      </c>
      <c r="B770" s="7">
        <v>969</v>
      </c>
      <c r="C770" s="8">
        <v>10</v>
      </c>
      <c r="D770" s="8" t="s">
        <v>377</v>
      </c>
      <c r="E770" s="18" t="s">
        <v>144</v>
      </c>
      <c r="F770" s="17" t="s">
        <v>399</v>
      </c>
      <c r="G770" s="165">
        <f t="shared" ref="G770:I771" si="88">G771</f>
        <v>2176.6</v>
      </c>
      <c r="H770" s="122">
        <f t="shared" si="88"/>
        <v>336.803</v>
      </c>
      <c r="I770" s="122">
        <f t="shared" si="88"/>
        <v>336.803</v>
      </c>
    </row>
    <row r="771" spans="1:9">
      <c r="A771" s="33" t="s">
        <v>430</v>
      </c>
      <c r="B771" s="7">
        <v>969</v>
      </c>
      <c r="C771" s="8">
        <v>10</v>
      </c>
      <c r="D771" s="8" t="s">
        <v>377</v>
      </c>
      <c r="E771" s="8" t="s">
        <v>144</v>
      </c>
      <c r="F771" s="7">
        <v>300</v>
      </c>
      <c r="G771" s="170">
        <f t="shared" si="88"/>
        <v>2176.6</v>
      </c>
      <c r="H771" s="119">
        <f t="shared" si="88"/>
        <v>336.803</v>
      </c>
      <c r="I771" s="119">
        <f t="shared" si="88"/>
        <v>336.803</v>
      </c>
    </row>
    <row r="772" spans="1:9" ht="25.5">
      <c r="A772" s="33" t="s">
        <v>67</v>
      </c>
      <c r="B772" s="7">
        <v>969</v>
      </c>
      <c r="C772" s="8">
        <v>10</v>
      </c>
      <c r="D772" s="8" t="s">
        <v>377</v>
      </c>
      <c r="E772" s="8" t="s">
        <v>144</v>
      </c>
      <c r="F772" s="7">
        <v>320</v>
      </c>
      <c r="G772" s="170">
        <v>2176.6</v>
      </c>
      <c r="H772" s="119">
        <v>336.803</v>
      </c>
      <c r="I772" s="119">
        <v>336.803</v>
      </c>
    </row>
    <row r="773" spans="1:9" s="19" customFormat="1" ht="13.5">
      <c r="A773" s="4" t="s">
        <v>393</v>
      </c>
      <c r="B773" s="9">
        <v>969</v>
      </c>
      <c r="C773" s="5" t="s">
        <v>415</v>
      </c>
      <c r="D773" s="5" t="s">
        <v>370</v>
      </c>
      <c r="E773" s="5" t="s">
        <v>521</v>
      </c>
      <c r="F773" s="5" t="s">
        <v>399</v>
      </c>
      <c r="G773" s="117">
        <f>G774</f>
        <v>113790.87100000001</v>
      </c>
      <c r="H773" s="117" t="e">
        <f t="shared" ref="H773:I775" si="89">H774</f>
        <v>#REF!</v>
      </c>
      <c r="I773" s="117" t="e">
        <f t="shared" si="89"/>
        <v>#REF!</v>
      </c>
    </row>
    <row r="774" spans="1:9" s="19" customFormat="1" ht="13.5">
      <c r="A774" s="13" t="s">
        <v>421</v>
      </c>
      <c r="B774" s="14">
        <v>969</v>
      </c>
      <c r="C774" s="15" t="s">
        <v>415</v>
      </c>
      <c r="D774" s="15" t="s">
        <v>383</v>
      </c>
      <c r="E774" s="15" t="s">
        <v>521</v>
      </c>
      <c r="F774" s="15" t="s">
        <v>399</v>
      </c>
      <c r="G774" s="117">
        <f>G775</f>
        <v>113790.87100000001</v>
      </c>
      <c r="H774" s="117" t="e">
        <f t="shared" si="89"/>
        <v>#REF!</v>
      </c>
      <c r="I774" s="117" t="e">
        <f t="shared" si="89"/>
        <v>#REF!</v>
      </c>
    </row>
    <row r="775" spans="1:9" s="19" customFormat="1" ht="41.45" customHeight="1">
      <c r="A775" s="57" t="s">
        <v>260</v>
      </c>
      <c r="B775" s="9">
        <v>969</v>
      </c>
      <c r="C775" s="5" t="s">
        <v>415</v>
      </c>
      <c r="D775" s="5" t="s">
        <v>383</v>
      </c>
      <c r="E775" s="5" t="s">
        <v>562</v>
      </c>
      <c r="F775" s="5" t="s">
        <v>399</v>
      </c>
      <c r="G775" s="116">
        <f>G776</f>
        <v>113790.87100000001</v>
      </c>
      <c r="H775" s="116" t="e">
        <f t="shared" si="89"/>
        <v>#REF!</v>
      </c>
      <c r="I775" s="116" t="e">
        <f t="shared" si="89"/>
        <v>#REF!</v>
      </c>
    </row>
    <row r="776" spans="1:9" s="21" customFormat="1" ht="27">
      <c r="A776" s="58" t="s">
        <v>483</v>
      </c>
      <c r="B776" s="14">
        <v>969</v>
      </c>
      <c r="C776" s="15" t="s">
        <v>415</v>
      </c>
      <c r="D776" s="15" t="s">
        <v>383</v>
      </c>
      <c r="E776" s="15" t="s">
        <v>565</v>
      </c>
      <c r="F776" s="15" t="s">
        <v>399</v>
      </c>
      <c r="G776" s="117">
        <f>G777+G782+G785+G788+G791+G794+G799+G804+G807+G810+G813+G816</f>
        <v>113790.87100000001</v>
      </c>
      <c r="H776" s="117" t="e">
        <f>H777+H782+#REF!+#REF!+#REF!+#REF!+#REF!+#REF!+H794+#REF!+H813+#REF!+#REF!</f>
        <v>#REF!</v>
      </c>
      <c r="I776" s="117" t="e">
        <f>I777+I782+#REF!+#REF!+#REF!+#REF!+#REF!+#REF!+I794+#REF!+I813+#REF!+#REF!</f>
        <v>#REF!</v>
      </c>
    </row>
    <row r="777" spans="1:9" s="21" customFormat="1" ht="39">
      <c r="A777" s="185" t="s">
        <v>490</v>
      </c>
      <c r="B777" s="17">
        <v>969</v>
      </c>
      <c r="C777" s="18" t="s">
        <v>415</v>
      </c>
      <c r="D777" s="18" t="s">
        <v>383</v>
      </c>
      <c r="E777" s="39" t="s">
        <v>577</v>
      </c>
      <c r="F777" s="18" t="s">
        <v>399</v>
      </c>
      <c r="G777" s="118">
        <f>G778+G780</f>
        <v>1019.932</v>
      </c>
      <c r="H777" s="118">
        <f>H778+H780</f>
        <v>1020</v>
      </c>
      <c r="I777" s="118">
        <f>I778+I780</f>
        <v>1020</v>
      </c>
    </row>
    <row r="778" spans="1:9" s="21" customFormat="1" ht="51.75">
      <c r="A778" s="6" t="s">
        <v>428</v>
      </c>
      <c r="B778" s="7">
        <v>969</v>
      </c>
      <c r="C778" s="8" t="s">
        <v>415</v>
      </c>
      <c r="D778" s="8" t="s">
        <v>383</v>
      </c>
      <c r="E778" s="34" t="s">
        <v>577</v>
      </c>
      <c r="F778" s="8" t="s">
        <v>429</v>
      </c>
      <c r="G778" s="115">
        <f>G779</f>
        <v>286.5</v>
      </c>
      <c r="H778" s="115">
        <f>H779</f>
        <v>286.5</v>
      </c>
      <c r="I778" s="115">
        <f>I779</f>
        <v>286.5</v>
      </c>
    </row>
    <row r="779" spans="1:9" s="21" customFormat="1" ht="13.5">
      <c r="A779" s="6" t="s">
        <v>448</v>
      </c>
      <c r="B779" s="7">
        <v>969</v>
      </c>
      <c r="C779" s="8" t="s">
        <v>415</v>
      </c>
      <c r="D779" s="8" t="s">
        <v>383</v>
      </c>
      <c r="E779" s="34" t="s">
        <v>577</v>
      </c>
      <c r="F779" s="8" t="s">
        <v>449</v>
      </c>
      <c r="G779" s="170">
        <v>286.5</v>
      </c>
      <c r="H779" s="170">
        <v>286.5</v>
      </c>
      <c r="I779" s="170">
        <v>286.5</v>
      </c>
    </row>
    <row r="780" spans="1:9" s="21" customFormat="1" ht="26.25">
      <c r="A780" s="6" t="s">
        <v>282</v>
      </c>
      <c r="B780" s="7">
        <v>969</v>
      </c>
      <c r="C780" s="8" t="s">
        <v>415</v>
      </c>
      <c r="D780" s="8" t="s">
        <v>383</v>
      </c>
      <c r="E780" s="34" t="s">
        <v>577</v>
      </c>
      <c r="F780" s="8" t="s">
        <v>425</v>
      </c>
      <c r="G780" s="115">
        <f>G781</f>
        <v>733.43200000000002</v>
      </c>
      <c r="H780" s="115">
        <f>H781</f>
        <v>733.5</v>
      </c>
      <c r="I780" s="115">
        <f>I781</f>
        <v>733.5</v>
      </c>
    </row>
    <row r="781" spans="1:9" s="21" customFormat="1" ht="26.25">
      <c r="A781" s="6" t="s">
        <v>452</v>
      </c>
      <c r="B781" s="7">
        <v>969</v>
      </c>
      <c r="C781" s="8" t="s">
        <v>415</v>
      </c>
      <c r="D781" s="8" t="s">
        <v>383</v>
      </c>
      <c r="E781" s="34" t="s">
        <v>577</v>
      </c>
      <c r="F781" s="8" t="s">
        <v>453</v>
      </c>
      <c r="G781" s="115">
        <f>733.5-0.068</f>
        <v>733.43200000000002</v>
      </c>
      <c r="H781" s="115">
        <v>733.5</v>
      </c>
      <c r="I781" s="115">
        <v>733.5</v>
      </c>
    </row>
    <row r="782" spans="1:9" s="21" customFormat="1" ht="39">
      <c r="A782" s="52" t="s">
        <v>463</v>
      </c>
      <c r="B782" s="37">
        <v>969</v>
      </c>
      <c r="C782" s="39" t="s">
        <v>415</v>
      </c>
      <c r="D782" s="39" t="s">
        <v>383</v>
      </c>
      <c r="E782" s="39" t="s">
        <v>32</v>
      </c>
      <c r="F782" s="39" t="s">
        <v>399</v>
      </c>
      <c r="G782" s="118">
        <f t="shared" ref="G782:I783" si="90">G783</f>
        <v>12556.603999999999</v>
      </c>
      <c r="H782" s="118">
        <f t="shared" si="90"/>
        <v>13041</v>
      </c>
      <c r="I782" s="118">
        <f t="shared" si="90"/>
        <v>13416</v>
      </c>
    </row>
    <row r="783" spans="1:9" s="21" customFormat="1" ht="26.25">
      <c r="A783" s="33" t="s">
        <v>434</v>
      </c>
      <c r="B783" s="35">
        <v>969</v>
      </c>
      <c r="C783" s="34" t="s">
        <v>415</v>
      </c>
      <c r="D783" s="34" t="s">
        <v>383</v>
      </c>
      <c r="E783" s="34" t="s">
        <v>32</v>
      </c>
      <c r="F783" s="8" t="s">
        <v>433</v>
      </c>
      <c r="G783" s="115">
        <f t="shared" si="90"/>
        <v>12556.603999999999</v>
      </c>
      <c r="H783" s="115">
        <f t="shared" si="90"/>
        <v>13041</v>
      </c>
      <c r="I783" s="115">
        <f t="shared" si="90"/>
        <v>13416</v>
      </c>
    </row>
    <row r="784" spans="1:9" s="21" customFormat="1" ht="13.5">
      <c r="A784" s="33" t="s">
        <v>465</v>
      </c>
      <c r="B784" s="35">
        <v>969</v>
      </c>
      <c r="C784" s="34" t="s">
        <v>415</v>
      </c>
      <c r="D784" s="34" t="s">
        <v>383</v>
      </c>
      <c r="E784" s="34" t="s">
        <v>32</v>
      </c>
      <c r="F784" s="8" t="s">
        <v>466</v>
      </c>
      <c r="G784" s="115">
        <v>12556.603999999999</v>
      </c>
      <c r="H784" s="115">
        <v>13041</v>
      </c>
      <c r="I784" s="115">
        <v>13416</v>
      </c>
    </row>
    <row r="785" spans="1:9" s="21" customFormat="1" ht="26.25">
      <c r="A785" s="38" t="s">
        <v>172</v>
      </c>
      <c r="B785" s="37">
        <v>969</v>
      </c>
      <c r="C785" s="39" t="s">
        <v>415</v>
      </c>
      <c r="D785" s="39" t="s">
        <v>383</v>
      </c>
      <c r="E785" s="39" t="s">
        <v>173</v>
      </c>
      <c r="F785" s="18" t="s">
        <v>399</v>
      </c>
      <c r="G785" s="118">
        <f>G786</f>
        <v>184</v>
      </c>
      <c r="H785" s="118"/>
      <c r="I785" s="118"/>
    </row>
    <row r="786" spans="1:9" s="21" customFormat="1" ht="26.25">
      <c r="A786" s="33" t="s">
        <v>434</v>
      </c>
      <c r="B786" s="35">
        <v>969</v>
      </c>
      <c r="C786" s="34" t="s">
        <v>415</v>
      </c>
      <c r="D786" s="34" t="s">
        <v>383</v>
      </c>
      <c r="E786" s="34" t="s">
        <v>173</v>
      </c>
      <c r="F786" s="8" t="s">
        <v>433</v>
      </c>
      <c r="G786" s="115">
        <f>G787</f>
        <v>184</v>
      </c>
      <c r="H786" s="115"/>
      <c r="I786" s="115"/>
    </row>
    <row r="787" spans="1:9" s="21" customFormat="1" ht="13.5">
      <c r="A787" s="33" t="s">
        <v>465</v>
      </c>
      <c r="B787" s="35">
        <v>969</v>
      </c>
      <c r="C787" s="34" t="s">
        <v>415</v>
      </c>
      <c r="D787" s="34" t="s">
        <v>383</v>
      </c>
      <c r="E787" s="34" t="s">
        <v>173</v>
      </c>
      <c r="F787" s="8" t="s">
        <v>466</v>
      </c>
      <c r="G787" s="115">
        <v>184</v>
      </c>
      <c r="H787" s="115"/>
      <c r="I787" s="115"/>
    </row>
    <row r="788" spans="1:9" s="21" customFormat="1" ht="26.25">
      <c r="A788" s="16" t="s">
        <v>145</v>
      </c>
      <c r="B788" s="17">
        <v>969</v>
      </c>
      <c r="C788" s="18" t="s">
        <v>415</v>
      </c>
      <c r="D788" s="18" t="s">
        <v>383</v>
      </c>
      <c r="E788" s="163" t="s">
        <v>146</v>
      </c>
      <c r="F788" s="163" t="s">
        <v>399</v>
      </c>
      <c r="G788" s="165">
        <f>G789</f>
        <v>21.972999999999999</v>
      </c>
      <c r="H788" s="115"/>
      <c r="I788" s="115"/>
    </row>
    <row r="789" spans="1:9" s="21" customFormat="1" ht="26.25">
      <c r="A789" s="6" t="s">
        <v>434</v>
      </c>
      <c r="B789" s="7">
        <v>969</v>
      </c>
      <c r="C789" s="8" t="s">
        <v>415</v>
      </c>
      <c r="D789" s="8" t="s">
        <v>383</v>
      </c>
      <c r="E789" s="168" t="s">
        <v>146</v>
      </c>
      <c r="F789" s="168" t="s">
        <v>433</v>
      </c>
      <c r="G789" s="170">
        <f>G790</f>
        <v>21.972999999999999</v>
      </c>
      <c r="H789" s="115"/>
      <c r="I789" s="115"/>
    </row>
    <row r="790" spans="1:9" s="21" customFormat="1" ht="13.5">
      <c r="A790" s="6" t="s">
        <v>465</v>
      </c>
      <c r="B790" s="7">
        <v>969</v>
      </c>
      <c r="C790" s="8" t="s">
        <v>415</v>
      </c>
      <c r="D790" s="8" t="s">
        <v>383</v>
      </c>
      <c r="E790" s="168" t="s">
        <v>146</v>
      </c>
      <c r="F790" s="168" t="s">
        <v>466</v>
      </c>
      <c r="G790" s="170">
        <v>21.972999999999999</v>
      </c>
      <c r="H790" s="115"/>
      <c r="I790" s="115"/>
    </row>
    <row r="791" spans="1:9" s="21" customFormat="1" ht="26.25">
      <c r="A791" s="161" t="s">
        <v>157</v>
      </c>
      <c r="B791" s="162">
        <v>969</v>
      </c>
      <c r="C791" s="163" t="s">
        <v>415</v>
      </c>
      <c r="D791" s="163" t="s">
        <v>383</v>
      </c>
      <c r="E791" s="163" t="s">
        <v>158</v>
      </c>
      <c r="F791" s="163" t="s">
        <v>399</v>
      </c>
      <c r="G791" s="165">
        <f>G792</f>
        <v>2175.35</v>
      </c>
      <c r="H791" s="115"/>
      <c r="I791" s="115"/>
    </row>
    <row r="792" spans="1:9" s="21" customFormat="1" ht="26.25">
      <c r="A792" s="166" t="s">
        <v>434</v>
      </c>
      <c r="B792" s="167">
        <v>969</v>
      </c>
      <c r="C792" s="168" t="s">
        <v>415</v>
      </c>
      <c r="D792" s="168" t="s">
        <v>383</v>
      </c>
      <c r="E792" s="168" t="s">
        <v>158</v>
      </c>
      <c r="F792" s="168" t="s">
        <v>433</v>
      </c>
      <c r="G792" s="170">
        <f>G793</f>
        <v>2175.35</v>
      </c>
      <c r="H792" s="115"/>
      <c r="I792" s="115"/>
    </row>
    <row r="793" spans="1:9" s="21" customFormat="1" ht="13.5">
      <c r="A793" s="166" t="s">
        <v>465</v>
      </c>
      <c r="B793" s="167">
        <v>969</v>
      </c>
      <c r="C793" s="168" t="s">
        <v>415</v>
      </c>
      <c r="D793" s="168" t="s">
        <v>383</v>
      </c>
      <c r="E793" s="168" t="s">
        <v>158</v>
      </c>
      <c r="F793" s="168" t="s">
        <v>466</v>
      </c>
      <c r="G793" s="170">
        <v>2175.35</v>
      </c>
      <c r="H793" s="115"/>
      <c r="I793" s="115"/>
    </row>
    <row r="794" spans="1:9" s="21" customFormat="1" ht="53.25" customHeight="1">
      <c r="A794" s="161" t="s">
        <v>214</v>
      </c>
      <c r="B794" s="162">
        <v>969</v>
      </c>
      <c r="C794" s="163" t="s">
        <v>415</v>
      </c>
      <c r="D794" s="163" t="s">
        <v>383</v>
      </c>
      <c r="E794" s="163" t="s">
        <v>147</v>
      </c>
      <c r="F794" s="163" t="s">
        <v>399</v>
      </c>
      <c r="G794" s="165">
        <f>G795+G797</f>
        <v>2873.2489999999998</v>
      </c>
      <c r="H794" s="115"/>
      <c r="I794" s="115"/>
    </row>
    <row r="795" spans="1:9" s="21" customFormat="1" ht="27.75" customHeight="1">
      <c r="A795" s="166" t="s">
        <v>499</v>
      </c>
      <c r="B795" s="167">
        <v>969</v>
      </c>
      <c r="C795" s="168" t="s">
        <v>415</v>
      </c>
      <c r="D795" s="168" t="s">
        <v>383</v>
      </c>
      <c r="E795" s="168" t="s">
        <v>147</v>
      </c>
      <c r="F795" s="168" t="s">
        <v>443</v>
      </c>
      <c r="G795" s="170">
        <f>G796</f>
        <v>498.30799999999999</v>
      </c>
      <c r="H795" s="115"/>
      <c r="I795" s="115"/>
    </row>
    <row r="796" spans="1:9" s="21" customFormat="1" ht="18" customHeight="1">
      <c r="A796" s="166" t="s">
        <v>502</v>
      </c>
      <c r="B796" s="167">
        <v>969</v>
      </c>
      <c r="C796" s="168" t="s">
        <v>415</v>
      </c>
      <c r="D796" s="168" t="s">
        <v>383</v>
      </c>
      <c r="E796" s="168" t="s">
        <v>147</v>
      </c>
      <c r="F796" s="168" t="s">
        <v>501</v>
      </c>
      <c r="G796" s="170">
        <f>498.24+0.068</f>
        <v>498.30799999999999</v>
      </c>
      <c r="H796" s="115"/>
      <c r="I796" s="115"/>
    </row>
    <row r="797" spans="1:9" s="21" customFormat="1" ht="26.25">
      <c r="A797" s="166" t="s">
        <v>434</v>
      </c>
      <c r="B797" s="167">
        <v>969</v>
      </c>
      <c r="C797" s="168" t="s">
        <v>415</v>
      </c>
      <c r="D797" s="168" t="s">
        <v>383</v>
      </c>
      <c r="E797" s="168" t="s">
        <v>147</v>
      </c>
      <c r="F797" s="168" t="s">
        <v>433</v>
      </c>
      <c r="G797" s="170">
        <f>G798</f>
        <v>2374.9409999999998</v>
      </c>
      <c r="H797" s="115"/>
      <c r="I797" s="115"/>
    </row>
    <row r="798" spans="1:9" s="21" customFormat="1" ht="13.5">
      <c r="A798" s="166" t="s">
        <v>465</v>
      </c>
      <c r="B798" s="167">
        <v>969</v>
      </c>
      <c r="C798" s="168" t="s">
        <v>415</v>
      </c>
      <c r="D798" s="168" t="s">
        <v>383</v>
      </c>
      <c r="E798" s="168" t="s">
        <v>147</v>
      </c>
      <c r="F798" s="168" t="s">
        <v>466</v>
      </c>
      <c r="G798" s="170">
        <v>2374.9409999999998</v>
      </c>
      <c r="H798" s="115"/>
      <c r="I798" s="115"/>
    </row>
    <row r="799" spans="1:9" s="21" customFormat="1" ht="64.5">
      <c r="A799" s="161" t="s">
        <v>215</v>
      </c>
      <c r="B799" s="162">
        <v>969</v>
      </c>
      <c r="C799" s="163" t="s">
        <v>415</v>
      </c>
      <c r="D799" s="163" t="s">
        <v>383</v>
      </c>
      <c r="E799" s="163" t="s">
        <v>147</v>
      </c>
      <c r="F799" s="163" t="s">
        <v>399</v>
      </c>
      <c r="G799" s="165">
        <f>G800+G802</f>
        <v>91033.67300000001</v>
      </c>
      <c r="H799" s="118"/>
      <c r="I799" s="118"/>
    </row>
    <row r="800" spans="1:9" s="21" customFormat="1" ht="26.25">
      <c r="A800" s="166" t="s">
        <v>499</v>
      </c>
      <c r="B800" s="167">
        <v>969</v>
      </c>
      <c r="C800" s="168" t="s">
        <v>415</v>
      </c>
      <c r="D800" s="168" t="s">
        <v>383</v>
      </c>
      <c r="E800" s="168" t="s">
        <v>147</v>
      </c>
      <c r="F800" s="168" t="s">
        <v>443</v>
      </c>
      <c r="G800" s="170">
        <f>G801</f>
        <v>61781.122000000003</v>
      </c>
      <c r="H800" s="118"/>
      <c r="I800" s="118"/>
    </row>
    <row r="801" spans="1:9" s="21" customFormat="1" ht="13.5">
      <c r="A801" s="166" t="s">
        <v>502</v>
      </c>
      <c r="B801" s="167">
        <v>969</v>
      </c>
      <c r="C801" s="168" t="s">
        <v>415</v>
      </c>
      <c r="D801" s="168" t="s">
        <v>383</v>
      </c>
      <c r="E801" s="168" t="s">
        <v>147</v>
      </c>
      <c r="F801" s="168" t="s">
        <v>501</v>
      </c>
      <c r="G801" s="170">
        <v>61781.122000000003</v>
      </c>
      <c r="H801" s="118"/>
      <c r="I801" s="118"/>
    </row>
    <row r="802" spans="1:9" s="21" customFormat="1" ht="26.25">
      <c r="A802" s="166" t="s">
        <v>434</v>
      </c>
      <c r="B802" s="167">
        <v>969</v>
      </c>
      <c r="C802" s="168" t="s">
        <v>415</v>
      </c>
      <c r="D802" s="168" t="s">
        <v>383</v>
      </c>
      <c r="E802" s="168" t="s">
        <v>147</v>
      </c>
      <c r="F802" s="168" t="s">
        <v>433</v>
      </c>
      <c r="G802" s="170">
        <f>G803</f>
        <v>29252.550999999999</v>
      </c>
      <c r="H802" s="115"/>
      <c r="I802" s="115"/>
    </row>
    <row r="803" spans="1:9" s="21" customFormat="1" ht="13.5">
      <c r="A803" s="166" t="s">
        <v>465</v>
      </c>
      <c r="B803" s="167">
        <v>969</v>
      </c>
      <c r="C803" s="168" t="s">
        <v>415</v>
      </c>
      <c r="D803" s="168" t="s">
        <v>383</v>
      </c>
      <c r="E803" s="168" t="s">
        <v>147</v>
      </c>
      <c r="F803" s="168" t="s">
        <v>466</v>
      </c>
      <c r="G803" s="170">
        <v>29252.550999999999</v>
      </c>
      <c r="H803" s="115"/>
      <c r="I803" s="115"/>
    </row>
    <row r="804" spans="1:9" s="21" customFormat="1" ht="39">
      <c r="A804" s="161" t="s">
        <v>148</v>
      </c>
      <c r="B804" s="162">
        <v>969</v>
      </c>
      <c r="C804" s="163" t="s">
        <v>415</v>
      </c>
      <c r="D804" s="163" t="s">
        <v>383</v>
      </c>
      <c r="E804" s="163" t="s">
        <v>149</v>
      </c>
      <c r="F804" s="163" t="s">
        <v>399</v>
      </c>
      <c r="G804" s="204">
        <f>G805</f>
        <v>2462.252</v>
      </c>
      <c r="H804" s="115"/>
      <c r="I804" s="115"/>
    </row>
    <row r="805" spans="1:9" s="21" customFormat="1" ht="13.5">
      <c r="A805" s="205" t="s">
        <v>426</v>
      </c>
      <c r="B805" s="167">
        <v>969</v>
      </c>
      <c r="C805" s="168" t="s">
        <v>415</v>
      </c>
      <c r="D805" s="168" t="s">
        <v>383</v>
      </c>
      <c r="E805" s="168" t="s">
        <v>149</v>
      </c>
      <c r="F805" s="168" t="s">
        <v>427</v>
      </c>
      <c r="G805" s="206">
        <f>G806</f>
        <v>2462.252</v>
      </c>
      <c r="H805" s="115"/>
      <c r="I805" s="115"/>
    </row>
    <row r="806" spans="1:9" s="21" customFormat="1" ht="13.5">
      <c r="A806" s="166" t="s">
        <v>150</v>
      </c>
      <c r="B806" s="167">
        <v>969</v>
      </c>
      <c r="C806" s="168" t="s">
        <v>415</v>
      </c>
      <c r="D806" s="168" t="s">
        <v>383</v>
      </c>
      <c r="E806" s="168" t="s">
        <v>149</v>
      </c>
      <c r="F806" s="168" t="s">
        <v>458</v>
      </c>
      <c r="G806" s="206">
        <v>2462.252</v>
      </c>
      <c r="H806" s="115"/>
      <c r="I806" s="115"/>
    </row>
    <row r="807" spans="1:9" s="21" customFormat="1" ht="26.25">
      <c r="A807" s="38" t="s">
        <v>361</v>
      </c>
      <c r="B807" s="37">
        <v>969</v>
      </c>
      <c r="C807" s="39" t="s">
        <v>415</v>
      </c>
      <c r="D807" s="39" t="s">
        <v>383</v>
      </c>
      <c r="E807" s="39" t="s">
        <v>362</v>
      </c>
      <c r="F807" s="39" t="s">
        <v>399</v>
      </c>
      <c r="G807" s="122">
        <f>G808</f>
        <v>439.16300000000001</v>
      </c>
      <c r="H807" s="115"/>
      <c r="I807" s="115"/>
    </row>
    <row r="808" spans="1:9" s="21" customFormat="1" ht="26.25">
      <c r="A808" s="33" t="s">
        <v>434</v>
      </c>
      <c r="B808" s="35">
        <v>969</v>
      </c>
      <c r="C808" s="34" t="s">
        <v>415</v>
      </c>
      <c r="D808" s="34" t="s">
        <v>383</v>
      </c>
      <c r="E808" s="34" t="s">
        <v>362</v>
      </c>
      <c r="F808" s="34" t="s">
        <v>433</v>
      </c>
      <c r="G808" s="119">
        <f>G809</f>
        <v>439.16300000000001</v>
      </c>
      <c r="H808" s="115"/>
      <c r="I808" s="115"/>
    </row>
    <row r="809" spans="1:9" s="21" customFormat="1" ht="13.5">
      <c r="A809" s="33" t="s">
        <v>465</v>
      </c>
      <c r="B809" s="35">
        <v>969</v>
      </c>
      <c r="C809" s="34" t="s">
        <v>415</v>
      </c>
      <c r="D809" s="34" t="s">
        <v>383</v>
      </c>
      <c r="E809" s="34" t="s">
        <v>362</v>
      </c>
      <c r="F809" s="34" t="s">
        <v>466</v>
      </c>
      <c r="G809" s="119">
        <v>439.16300000000001</v>
      </c>
      <c r="H809" s="115"/>
      <c r="I809" s="115"/>
    </row>
    <row r="810" spans="1:9" s="21" customFormat="1" ht="26.25">
      <c r="A810" s="38" t="s">
        <v>363</v>
      </c>
      <c r="B810" s="35">
        <v>969</v>
      </c>
      <c r="C810" s="39" t="s">
        <v>415</v>
      </c>
      <c r="D810" s="39" t="s">
        <v>383</v>
      </c>
      <c r="E810" s="39" t="s">
        <v>364</v>
      </c>
      <c r="F810" s="39" t="s">
        <v>399</v>
      </c>
      <c r="G810" s="122">
        <f>G811</f>
        <v>14.475</v>
      </c>
      <c r="H810" s="115"/>
      <c r="I810" s="115"/>
    </row>
    <row r="811" spans="1:9" s="21" customFormat="1" ht="26.25">
      <c r="A811" s="33" t="s">
        <v>434</v>
      </c>
      <c r="B811" s="35">
        <v>969</v>
      </c>
      <c r="C811" s="34" t="s">
        <v>415</v>
      </c>
      <c r="D811" s="34" t="s">
        <v>383</v>
      </c>
      <c r="E811" s="34" t="s">
        <v>364</v>
      </c>
      <c r="F811" s="34" t="s">
        <v>433</v>
      </c>
      <c r="G811" s="119">
        <f>G812</f>
        <v>14.475</v>
      </c>
      <c r="H811" s="115"/>
      <c r="I811" s="115"/>
    </row>
    <row r="812" spans="1:9" s="21" customFormat="1" ht="13.5">
      <c r="A812" s="33" t="s">
        <v>465</v>
      </c>
      <c r="B812" s="35">
        <v>969</v>
      </c>
      <c r="C812" s="34" t="s">
        <v>415</v>
      </c>
      <c r="D812" s="34" t="s">
        <v>383</v>
      </c>
      <c r="E812" s="34" t="s">
        <v>364</v>
      </c>
      <c r="F812" s="34" t="s">
        <v>466</v>
      </c>
      <c r="G812" s="119">
        <v>14.475</v>
      </c>
      <c r="H812" s="115"/>
      <c r="I812" s="115"/>
    </row>
    <row r="813" spans="1:9" s="21" customFormat="1" ht="42" customHeight="1">
      <c r="A813" s="16" t="s">
        <v>190</v>
      </c>
      <c r="B813" s="37">
        <v>969</v>
      </c>
      <c r="C813" s="39" t="s">
        <v>415</v>
      </c>
      <c r="D813" s="39" t="s">
        <v>383</v>
      </c>
      <c r="E813" s="163" t="s">
        <v>191</v>
      </c>
      <c r="F813" s="39" t="s">
        <v>399</v>
      </c>
      <c r="G813" s="118">
        <f>G814</f>
        <v>630.5</v>
      </c>
      <c r="H813" s="115"/>
      <c r="I813" s="115"/>
    </row>
    <row r="814" spans="1:9" s="21" customFormat="1" ht="26.25">
      <c r="A814" s="6" t="s">
        <v>434</v>
      </c>
      <c r="B814" s="7">
        <v>969</v>
      </c>
      <c r="C814" s="8" t="s">
        <v>415</v>
      </c>
      <c r="D814" s="8" t="s">
        <v>383</v>
      </c>
      <c r="E814" s="168" t="s">
        <v>191</v>
      </c>
      <c r="F814" s="8" t="s">
        <v>433</v>
      </c>
      <c r="G814" s="115">
        <f>G815</f>
        <v>630.5</v>
      </c>
      <c r="H814" s="115"/>
      <c r="I814" s="115"/>
    </row>
    <row r="815" spans="1:9" s="21" customFormat="1" ht="13.5">
      <c r="A815" s="6" t="s">
        <v>465</v>
      </c>
      <c r="B815" s="7">
        <v>969</v>
      </c>
      <c r="C815" s="8" t="s">
        <v>415</v>
      </c>
      <c r="D815" s="8" t="s">
        <v>383</v>
      </c>
      <c r="E815" s="168" t="s">
        <v>191</v>
      </c>
      <c r="F815" s="8" t="s">
        <v>466</v>
      </c>
      <c r="G815" s="115">
        <v>630.5</v>
      </c>
      <c r="H815" s="115"/>
      <c r="I815" s="115"/>
    </row>
    <row r="816" spans="1:9" s="21" customFormat="1" ht="39">
      <c r="A816" s="16" t="s">
        <v>189</v>
      </c>
      <c r="B816" s="7">
        <v>969</v>
      </c>
      <c r="C816" s="8" t="s">
        <v>415</v>
      </c>
      <c r="D816" s="8" t="s">
        <v>383</v>
      </c>
      <c r="E816" s="168" t="s">
        <v>192</v>
      </c>
      <c r="F816" s="39" t="s">
        <v>399</v>
      </c>
      <c r="G816" s="118">
        <f>G817</f>
        <v>379.7</v>
      </c>
      <c r="H816" s="115"/>
      <c r="I816" s="115"/>
    </row>
    <row r="817" spans="1:9" s="21" customFormat="1" ht="26.25">
      <c r="A817" s="6" t="s">
        <v>434</v>
      </c>
      <c r="B817" s="7">
        <v>969</v>
      </c>
      <c r="C817" s="8" t="s">
        <v>415</v>
      </c>
      <c r="D817" s="8" t="s">
        <v>383</v>
      </c>
      <c r="E817" s="168" t="s">
        <v>192</v>
      </c>
      <c r="F817" s="8" t="s">
        <v>433</v>
      </c>
      <c r="G817" s="115">
        <f>G818</f>
        <v>379.7</v>
      </c>
      <c r="H817" s="115"/>
      <c r="I817" s="115"/>
    </row>
    <row r="818" spans="1:9" s="21" customFormat="1" ht="13.5">
      <c r="A818" s="6" t="s">
        <v>465</v>
      </c>
      <c r="B818" s="7">
        <v>969</v>
      </c>
      <c r="C818" s="8" t="s">
        <v>415</v>
      </c>
      <c r="D818" s="8" t="s">
        <v>383</v>
      </c>
      <c r="E818" s="168" t="s">
        <v>192</v>
      </c>
      <c r="F818" s="8" t="s">
        <v>466</v>
      </c>
      <c r="G818" s="115">
        <v>379.7</v>
      </c>
      <c r="H818" s="115"/>
      <c r="I818" s="115"/>
    </row>
    <row r="819" spans="1:9" ht="20.25" customHeight="1">
      <c r="A819" s="139" t="s">
        <v>407</v>
      </c>
      <c r="B819" s="140">
        <v>973</v>
      </c>
      <c r="C819" s="138" t="s">
        <v>370</v>
      </c>
      <c r="D819" s="138" t="s">
        <v>370</v>
      </c>
      <c r="E819" s="138" t="s">
        <v>521</v>
      </c>
      <c r="F819" s="138" t="s">
        <v>399</v>
      </c>
      <c r="G819" s="124">
        <f t="shared" ref="G819:I820" si="91">G820</f>
        <v>3368.1350000000002</v>
      </c>
      <c r="H819" s="124">
        <f t="shared" si="91"/>
        <v>3372.0000000000005</v>
      </c>
      <c r="I819" s="124">
        <f t="shared" si="91"/>
        <v>3402.0000000000005</v>
      </c>
    </row>
    <row r="820" spans="1:9" s="20" customFormat="1">
      <c r="A820" s="4" t="s">
        <v>368</v>
      </c>
      <c r="B820" s="9">
        <v>973</v>
      </c>
      <c r="C820" s="5" t="s">
        <v>369</v>
      </c>
      <c r="D820" s="5" t="s">
        <v>370</v>
      </c>
      <c r="E820" s="5" t="s">
        <v>521</v>
      </c>
      <c r="F820" s="5" t="s">
        <v>399</v>
      </c>
      <c r="G820" s="116">
        <f t="shared" si="91"/>
        <v>3368.1350000000002</v>
      </c>
      <c r="H820" s="116">
        <f t="shared" si="91"/>
        <v>3372.0000000000005</v>
      </c>
      <c r="I820" s="116">
        <f t="shared" si="91"/>
        <v>3402.0000000000005</v>
      </c>
    </row>
    <row r="821" spans="1:9" s="20" customFormat="1" ht="40.5">
      <c r="A821" s="13" t="s">
        <v>374</v>
      </c>
      <c r="B821" s="14">
        <v>973</v>
      </c>
      <c r="C821" s="15" t="s">
        <v>369</v>
      </c>
      <c r="D821" s="15" t="s">
        <v>375</v>
      </c>
      <c r="E821" s="15" t="s">
        <v>521</v>
      </c>
      <c r="F821" s="14" t="s">
        <v>403</v>
      </c>
      <c r="G821" s="117">
        <f>G824</f>
        <v>3368.1350000000002</v>
      </c>
      <c r="H821" s="117">
        <f>H824</f>
        <v>3372.0000000000005</v>
      </c>
      <c r="I821" s="117">
        <f>I824</f>
        <v>3402.0000000000005</v>
      </c>
    </row>
    <row r="822" spans="1:9" s="20" customFormat="1" ht="25.5">
      <c r="A822" s="6" t="s">
        <v>487</v>
      </c>
      <c r="B822" s="7">
        <v>973</v>
      </c>
      <c r="C822" s="8" t="s">
        <v>369</v>
      </c>
      <c r="D822" s="8" t="s">
        <v>375</v>
      </c>
      <c r="E822" s="8" t="s">
        <v>514</v>
      </c>
      <c r="F822" s="7" t="s">
        <v>403</v>
      </c>
      <c r="G822" s="115">
        <f>G824</f>
        <v>3368.1350000000002</v>
      </c>
      <c r="H822" s="115">
        <f>H824</f>
        <v>3372.0000000000005</v>
      </c>
      <c r="I822" s="115">
        <f>I824</f>
        <v>3402.0000000000005</v>
      </c>
    </row>
    <row r="823" spans="1:9" s="20" customFormat="1" ht="25.5">
      <c r="A823" s="6" t="s">
        <v>4</v>
      </c>
      <c r="B823" s="7">
        <v>973</v>
      </c>
      <c r="C823" s="8" t="s">
        <v>369</v>
      </c>
      <c r="D823" s="8" t="s">
        <v>375</v>
      </c>
      <c r="E823" s="8" t="s">
        <v>515</v>
      </c>
      <c r="F823" s="7" t="s">
        <v>403</v>
      </c>
      <c r="G823" s="115">
        <f>G824</f>
        <v>3368.1350000000002</v>
      </c>
      <c r="H823" s="115">
        <f>H824</f>
        <v>3372.0000000000005</v>
      </c>
      <c r="I823" s="115">
        <f>I824</f>
        <v>3402.0000000000005</v>
      </c>
    </row>
    <row r="824" spans="1:9" s="21" customFormat="1" ht="26.25">
      <c r="A824" s="16" t="s">
        <v>436</v>
      </c>
      <c r="B824" s="17">
        <v>973</v>
      </c>
      <c r="C824" s="18" t="s">
        <v>369</v>
      </c>
      <c r="D824" s="18" t="s">
        <v>375</v>
      </c>
      <c r="E824" s="39" t="s">
        <v>516</v>
      </c>
      <c r="F824" s="18" t="s">
        <v>399</v>
      </c>
      <c r="G824" s="118">
        <f>G825+G827+G829</f>
        <v>3368.1350000000002</v>
      </c>
      <c r="H824" s="118">
        <f>H825+H827+H829</f>
        <v>3372.0000000000005</v>
      </c>
      <c r="I824" s="118">
        <f>I825+I827+I829</f>
        <v>3402.0000000000005</v>
      </c>
    </row>
    <row r="825" spans="1:9" s="19" customFormat="1" ht="51">
      <c r="A825" s="6" t="s">
        <v>428</v>
      </c>
      <c r="B825" s="7">
        <v>973</v>
      </c>
      <c r="C825" s="8" t="s">
        <v>369</v>
      </c>
      <c r="D825" s="8" t="s">
        <v>375</v>
      </c>
      <c r="E825" s="34" t="s">
        <v>516</v>
      </c>
      <c r="F825" s="8" t="s">
        <v>429</v>
      </c>
      <c r="G825" s="170">
        <f>G826</f>
        <v>2739.9349999999999</v>
      </c>
      <c r="H825" s="170">
        <f>H826</f>
        <v>2713.8</v>
      </c>
      <c r="I825" s="170">
        <f>I826</f>
        <v>2713.8</v>
      </c>
    </row>
    <row r="826" spans="1:9" s="19" customFormat="1" ht="25.5">
      <c r="A826" s="6" t="s">
        <v>451</v>
      </c>
      <c r="B826" s="7">
        <v>973</v>
      </c>
      <c r="C826" s="8" t="s">
        <v>369</v>
      </c>
      <c r="D826" s="8" t="s">
        <v>375</v>
      </c>
      <c r="E826" s="34" t="s">
        <v>516</v>
      </c>
      <c r="F826" s="8" t="s">
        <v>450</v>
      </c>
      <c r="G826" s="170">
        <v>2739.9349999999999</v>
      </c>
      <c r="H826" s="170">
        <v>2713.8</v>
      </c>
      <c r="I826" s="170">
        <v>2713.8</v>
      </c>
    </row>
    <row r="827" spans="1:9" s="19" customFormat="1" ht="25.5">
      <c r="A827" s="6" t="s">
        <v>282</v>
      </c>
      <c r="B827" s="7">
        <v>973</v>
      </c>
      <c r="C827" s="8" t="s">
        <v>369</v>
      </c>
      <c r="D827" s="8" t="s">
        <v>375</v>
      </c>
      <c r="E827" s="34" t="s">
        <v>516</v>
      </c>
      <c r="F827" s="8" t="s">
        <v>425</v>
      </c>
      <c r="G827" s="115">
        <f>G828</f>
        <v>627.9</v>
      </c>
      <c r="H827" s="115">
        <f>H828</f>
        <v>657.9</v>
      </c>
      <c r="I827" s="115">
        <f>I828</f>
        <v>687.9</v>
      </c>
    </row>
    <row r="828" spans="1:9" s="19" customFormat="1" ht="25.5">
      <c r="A828" s="6" t="s">
        <v>452</v>
      </c>
      <c r="B828" s="7">
        <v>973</v>
      </c>
      <c r="C828" s="8" t="s">
        <v>369</v>
      </c>
      <c r="D828" s="8" t="s">
        <v>375</v>
      </c>
      <c r="E828" s="34" t="s">
        <v>516</v>
      </c>
      <c r="F828" s="8" t="s">
        <v>453</v>
      </c>
      <c r="G828" s="115">
        <v>627.9</v>
      </c>
      <c r="H828" s="115">
        <v>657.9</v>
      </c>
      <c r="I828" s="115">
        <v>687.9</v>
      </c>
    </row>
    <row r="829" spans="1:9" s="21" customFormat="1" ht="13.5">
      <c r="A829" s="45" t="s">
        <v>426</v>
      </c>
      <c r="B829" s="7">
        <v>973</v>
      </c>
      <c r="C829" s="8" t="s">
        <v>369</v>
      </c>
      <c r="D829" s="8" t="s">
        <v>375</v>
      </c>
      <c r="E829" s="34" t="s">
        <v>516</v>
      </c>
      <c r="F829" s="7">
        <v>800</v>
      </c>
      <c r="G829" s="115">
        <f>G830</f>
        <v>0.3</v>
      </c>
      <c r="H829" s="115">
        <f>H830</f>
        <v>0.3</v>
      </c>
      <c r="I829" s="115">
        <f>I830</f>
        <v>0.3</v>
      </c>
    </row>
    <row r="830" spans="1:9" s="21" customFormat="1" ht="13.5">
      <c r="A830" s="45" t="s">
        <v>455</v>
      </c>
      <c r="B830" s="7">
        <v>973</v>
      </c>
      <c r="C830" s="8" t="s">
        <v>369</v>
      </c>
      <c r="D830" s="8" t="s">
        <v>375</v>
      </c>
      <c r="E830" s="34" t="s">
        <v>516</v>
      </c>
      <c r="F830" s="7">
        <v>850</v>
      </c>
      <c r="G830" s="115">
        <v>0.3</v>
      </c>
      <c r="H830" s="115">
        <v>0.3</v>
      </c>
      <c r="I830" s="115">
        <v>0.3</v>
      </c>
    </row>
    <row r="831" spans="1:9" s="21" customFormat="1" ht="29.25">
      <c r="A831" s="139" t="s">
        <v>424</v>
      </c>
      <c r="B831" s="140">
        <v>981</v>
      </c>
      <c r="C831" s="138" t="s">
        <v>370</v>
      </c>
      <c r="D831" s="138" t="s">
        <v>370</v>
      </c>
      <c r="E831" s="138" t="s">
        <v>521</v>
      </c>
      <c r="F831" s="138" t="s">
        <v>399</v>
      </c>
      <c r="G831" s="124">
        <f>G832</f>
        <v>4515.8500000000004</v>
      </c>
      <c r="H831" s="124">
        <f t="shared" ref="H831:I834" si="92">H832</f>
        <v>4178</v>
      </c>
      <c r="I831" s="124">
        <f t="shared" si="92"/>
        <v>4178</v>
      </c>
    </row>
    <row r="832" spans="1:9" s="21" customFormat="1" ht="13.5">
      <c r="A832" s="4" t="s">
        <v>368</v>
      </c>
      <c r="B832" s="9">
        <v>981</v>
      </c>
      <c r="C832" s="5" t="s">
        <v>369</v>
      </c>
      <c r="D832" s="5" t="s">
        <v>370</v>
      </c>
      <c r="E832" s="5" t="s">
        <v>521</v>
      </c>
      <c r="F832" s="5" t="s">
        <v>399</v>
      </c>
      <c r="G832" s="116">
        <f>G833</f>
        <v>4515.8500000000004</v>
      </c>
      <c r="H832" s="116">
        <f t="shared" si="92"/>
        <v>4178</v>
      </c>
      <c r="I832" s="116">
        <f t="shared" si="92"/>
        <v>4178</v>
      </c>
    </row>
    <row r="833" spans="1:9" s="19" customFormat="1" ht="40.5">
      <c r="A833" s="13" t="s">
        <v>378</v>
      </c>
      <c r="B833" s="14">
        <v>981</v>
      </c>
      <c r="C833" s="15" t="s">
        <v>369</v>
      </c>
      <c r="D833" s="15" t="s">
        <v>379</v>
      </c>
      <c r="E833" s="15" t="s">
        <v>521</v>
      </c>
      <c r="F833" s="15" t="s">
        <v>399</v>
      </c>
      <c r="G833" s="120">
        <f>G834</f>
        <v>4515.8500000000004</v>
      </c>
      <c r="H833" s="120">
        <f t="shared" si="92"/>
        <v>4178</v>
      </c>
      <c r="I833" s="120">
        <f t="shared" si="92"/>
        <v>4178</v>
      </c>
    </row>
    <row r="834" spans="1:9" s="19" customFormat="1" ht="25.5">
      <c r="A834" s="6" t="s">
        <v>487</v>
      </c>
      <c r="B834" s="7">
        <v>981</v>
      </c>
      <c r="C834" s="8" t="s">
        <v>369</v>
      </c>
      <c r="D834" s="8" t="s">
        <v>379</v>
      </c>
      <c r="E834" s="8" t="s">
        <v>514</v>
      </c>
      <c r="F834" s="8" t="s">
        <v>399</v>
      </c>
      <c r="G834" s="115">
        <f>G835</f>
        <v>4515.8500000000004</v>
      </c>
      <c r="H834" s="115">
        <f t="shared" si="92"/>
        <v>4178</v>
      </c>
      <c r="I834" s="115">
        <f t="shared" si="92"/>
        <v>4178</v>
      </c>
    </row>
    <row r="835" spans="1:9" s="19" customFormat="1" ht="25.5">
      <c r="A835" s="6" t="s">
        <v>4</v>
      </c>
      <c r="B835" s="7">
        <v>981</v>
      </c>
      <c r="C835" s="8" t="s">
        <v>369</v>
      </c>
      <c r="D835" s="8" t="s">
        <v>379</v>
      </c>
      <c r="E835" s="8" t="s">
        <v>515</v>
      </c>
      <c r="F835" s="8" t="s">
        <v>399</v>
      </c>
      <c r="G835" s="115">
        <f>G836+G843</f>
        <v>4515.8500000000004</v>
      </c>
      <c r="H835" s="115">
        <f>H836+H843</f>
        <v>4178</v>
      </c>
      <c r="I835" s="115">
        <f>I836+I843</f>
        <v>4178</v>
      </c>
    </row>
    <row r="836" spans="1:9" s="19" customFormat="1" ht="25.5">
      <c r="A836" s="16" t="s">
        <v>436</v>
      </c>
      <c r="B836" s="17">
        <v>981</v>
      </c>
      <c r="C836" s="18" t="s">
        <v>369</v>
      </c>
      <c r="D836" s="18" t="s">
        <v>379</v>
      </c>
      <c r="E836" s="39" t="s">
        <v>516</v>
      </c>
      <c r="F836" s="18" t="s">
        <v>399</v>
      </c>
      <c r="G836" s="118">
        <f>G837+G839+G841</f>
        <v>994.7</v>
      </c>
      <c r="H836" s="118">
        <f>H837+H839+H841</f>
        <v>983</v>
      </c>
      <c r="I836" s="118">
        <f>I837+I839+I841</f>
        <v>983</v>
      </c>
    </row>
    <row r="837" spans="1:9" s="19" customFormat="1" ht="51">
      <c r="A837" s="6" t="s">
        <v>428</v>
      </c>
      <c r="B837" s="7">
        <v>981</v>
      </c>
      <c r="C837" s="8" t="s">
        <v>369</v>
      </c>
      <c r="D837" s="8" t="s">
        <v>379</v>
      </c>
      <c r="E837" s="34" t="s">
        <v>516</v>
      </c>
      <c r="F837" s="8" t="s">
        <v>429</v>
      </c>
      <c r="G837" s="119">
        <f>G838</f>
        <v>606.70000000000005</v>
      </c>
      <c r="H837" s="115">
        <f>H838</f>
        <v>595</v>
      </c>
      <c r="I837" s="115">
        <f>I838</f>
        <v>595</v>
      </c>
    </row>
    <row r="838" spans="1:9" s="19" customFormat="1" ht="25.5">
      <c r="A838" s="6" t="s">
        <v>451</v>
      </c>
      <c r="B838" s="7">
        <v>981</v>
      </c>
      <c r="C838" s="8" t="s">
        <v>369</v>
      </c>
      <c r="D838" s="8" t="s">
        <v>379</v>
      </c>
      <c r="E838" s="34" t="s">
        <v>516</v>
      </c>
      <c r="F838" s="8" t="s">
        <v>450</v>
      </c>
      <c r="G838" s="119">
        <v>606.70000000000005</v>
      </c>
      <c r="H838" s="119">
        <f>558+37</f>
        <v>595</v>
      </c>
      <c r="I838" s="119">
        <f>558+37</f>
        <v>595</v>
      </c>
    </row>
    <row r="839" spans="1:9" s="19" customFormat="1" ht="25.5">
      <c r="A839" s="6" t="s">
        <v>282</v>
      </c>
      <c r="B839" s="7">
        <v>981</v>
      </c>
      <c r="C839" s="8" t="s">
        <v>369</v>
      </c>
      <c r="D839" s="8" t="s">
        <v>379</v>
      </c>
      <c r="E839" s="34" t="s">
        <v>516</v>
      </c>
      <c r="F839" s="8" t="s">
        <v>425</v>
      </c>
      <c r="G839" s="115">
        <f>G840</f>
        <v>377</v>
      </c>
      <c r="H839" s="115">
        <f>H840</f>
        <v>377</v>
      </c>
      <c r="I839" s="115">
        <f>I840</f>
        <v>377</v>
      </c>
    </row>
    <row r="840" spans="1:9" s="19" customFormat="1" ht="25.5">
      <c r="A840" s="6" t="s">
        <v>452</v>
      </c>
      <c r="B840" s="7">
        <v>981</v>
      </c>
      <c r="C840" s="8" t="s">
        <v>369</v>
      </c>
      <c r="D840" s="8" t="s">
        <v>379</v>
      </c>
      <c r="E840" s="34" t="s">
        <v>516</v>
      </c>
      <c r="F840" s="8" t="s">
        <v>453</v>
      </c>
      <c r="G840" s="115">
        <f>277+50+50</f>
        <v>377</v>
      </c>
      <c r="H840" s="115">
        <f>277+50+50</f>
        <v>377</v>
      </c>
      <c r="I840" s="115">
        <f>277+50+50</f>
        <v>377</v>
      </c>
    </row>
    <row r="841" spans="1:9" s="19" customFormat="1">
      <c r="A841" s="45" t="s">
        <v>426</v>
      </c>
      <c r="B841" s="7">
        <v>981</v>
      </c>
      <c r="C841" s="8" t="s">
        <v>369</v>
      </c>
      <c r="D841" s="8" t="s">
        <v>379</v>
      </c>
      <c r="E841" s="34" t="s">
        <v>516</v>
      </c>
      <c r="F841" s="7">
        <v>800</v>
      </c>
      <c r="G841" s="115">
        <f>G842</f>
        <v>11</v>
      </c>
      <c r="H841" s="115">
        <f>H842</f>
        <v>11</v>
      </c>
      <c r="I841" s="115">
        <f>I842</f>
        <v>11</v>
      </c>
    </row>
    <row r="842" spans="1:9" s="19" customFormat="1">
      <c r="A842" s="45" t="s">
        <v>455</v>
      </c>
      <c r="B842" s="7">
        <v>981</v>
      </c>
      <c r="C842" s="8" t="s">
        <v>369</v>
      </c>
      <c r="D842" s="8" t="s">
        <v>379</v>
      </c>
      <c r="E842" s="34" t="s">
        <v>516</v>
      </c>
      <c r="F842" s="7">
        <v>850</v>
      </c>
      <c r="G842" s="115">
        <v>11</v>
      </c>
      <c r="H842" s="115">
        <v>11</v>
      </c>
      <c r="I842" s="115">
        <v>11</v>
      </c>
    </row>
    <row r="843" spans="1:9" s="19" customFormat="1" ht="25.5">
      <c r="A843" s="16" t="s">
        <v>102</v>
      </c>
      <c r="B843" s="17">
        <v>981</v>
      </c>
      <c r="C843" s="18" t="s">
        <v>369</v>
      </c>
      <c r="D843" s="18" t="s">
        <v>379</v>
      </c>
      <c r="E843" s="18" t="s">
        <v>578</v>
      </c>
      <c r="F843" s="18" t="s">
        <v>399</v>
      </c>
      <c r="G843" s="118">
        <f>G844</f>
        <v>3521.15</v>
      </c>
      <c r="H843" s="118">
        <f>H845</f>
        <v>3195</v>
      </c>
      <c r="I843" s="118">
        <f>I845</f>
        <v>3195</v>
      </c>
    </row>
    <row r="844" spans="1:9" s="19" customFormat="1" ht="51">
      <c r="A844" s="6" t="s">
        <v>428</v>
      </c>
      <c r="B844" s="7">
        <v>981</v>
      </c>
      <c r="C844" s="8" t="s">
        <v>369</v>
      </c>
      <c r="D844" s="8" t="s">
        <v>379</v>
      </c>
      <c r="E844" s="8" t="s">
        <v>578</v>
      </c>
      <c r="F844" s="7">
        <v>100</v>
      </c>
      <c r="G844" s="115">
        <f>G845</f>
        <v>3521.15</v>
      </c>
      <c r="H844" s="115">
        <f>H845</f>
        <v>3195</v>
      </c>
      <c r="I844" s="115">
        <f>I845</f>
        <v>3195</v>
      </c>
    </row>
    <row r="845" spans="1:9" s="19" customFormat="1" ht="25.5">
      <c r="A845" s="6" t="s">
        <v>451</v>
      </c>
      <c r="B845" s="7">
        <v>981</v>
      </c>
      <c r="C845" s="8" t="s">
        <v>369</v>
      </c>
      <c r="D845" s="8" t="s">
        <v>379</v>
      </c>
      <c r="E845" s="8" t="s">
        <v>578</v>
      </c>
      <c r="F845" s="7">
        <v>120</v>
      </c>
      <c r="G845" s="115">
        <v>3521.15</v>
      </c>
      <c r="H845" s="115">
        <v>3195</v>
      </c>
      <c r="I845" s="115">
        <v>3195</v>
      </c>
    </row>
    <row r="846" spans="1:9" s="19" customFormat="1" ht="28.5">
      <c r="A846" s="136" t="s">
        <v>408</v>
      </c>
      <c r="B846" s="137" t="s">
        <v>409</v>
      </c>
      <c r="C846" s="138" t="s">
        <v>370</v>
      </c>
      <c r="D846" s="138" t="s">
        <v>370</v>
      </c>
      <c r="E846" s="138" t="s">
        <v>521</v>
      </c>
      <c r="F846" s="138" t="s">
        <v>399</v>
      </c>
      <c r="G846" s="124">
        <f>G847+G875</f>
        <v>57085.758000000002</v>
      </c>
      <c r="H846" s="124">
        <f>H847+H875</f>
        <v>50642.020000000004</v>
      </c>
      <c r="I846" s="124">
        <f>I847+I875</f>
        <v>49466.75</v>
      </c>
    </row>
    <row r="847" spans="1:9">
      <c r="A847" s="4" t="s">
        <v>368</v>
      </c>
      <c r="B847" s="9">
        <v>992</v>
      </c>
      <c r="C847" s="5" t="s">
        <v>369</v>
      </c>
      <c r="D847" s="5" t="s">
        <v>370</v>
      </c>
      <c r="E847" s="5" t="s">
        <v>521</v>
      </c>
      <c r="F847" s="5" t="s">
        <v>399</v>
      </c>
      <c r="G847" s="116">
        <f>G848+G869</f>
        <v>14855.008</v>
      </c>
      <c r="H847" s="116">
        <f>H848+H869</f>
        <v>13911.27</v>
      </c>
      <c r="I847" s="116">
        <f>I848+I869</f>
        <v>13736</v>
      </c>
    </row>
    <row r="848" spans="1:9" ht="40.5">
      <c r="A848" s="13" t="s">
        <v>378</v>
      </c>
      <c r="B848" s="14">
        <v>992</v>
      </c>
      <c r="C848" s="15" t="s">
        <v>369</v>
      </c>
      <c r="D848" s="15" t="s">
        <v>379</v>
      </c>
      <c r="E848" s="15" t="s">
        <v>521</v>
      </c>
      <c r="F848" s="15" t="s">
        <v>399</v>
      </c>
      <c r="G848" s="120">
        <f>G849+G860</f>
        <v>13780</v>
      </c>
      <c r="H848" s="120">
        <f>H849+H860</f>
        <v>13911.27</v>
      </c>
      <c r="I848" s="120">
        <f>I849+I860</f>
        <v>13736</v>
      </c>
    </row>
    <row r="849" spans="1:9" ht="38.25" hidden="1">
      <c r="A849" s="175" t="s">
        <v>107</v>
      </c>
      <c r="B849" s="9">
        <v>992</v>
      </c>
      <c r="C849" s="5" t="s">
        <v>369</v>
      </c>
      <c r="D849" s="5" t="s">
        <v>379</v>
      </c>
      <c r="E849" s="94" t="s">
        <v>527</v>
      </c>
      <c r="F849" s="5" t="s">
        <v>399</v>
      </c>
      <c r="G849" s="120">
        <f>G850</f>
        <v>0</v>
      </c>
      <c r="H849" s="120">
        <f>H850</f>
        <v>111.27000000000001</v>
      </c>
      <c r="I849" s="120">
        <f>I850</f>
        <v>7</v>
      </c>
    </row>
    <row r="850" spans="1:9" ht="69.75" hidden="1" customHeight="1">
      <c r="A850" s="58" t="s">
        <v>247</v>
      </c>
      <c r="B850" s="14">
        <v>992</v>
      </c>
      <c r="C850" s="15" t="s">
        <v>369</v>
      </c>
      <c r="D850" s="15" t="s">
        <v>379</v>
      </c>
      <c r="E850" s="102" t="s">
        <v>592</v>
      </c>
      <c r="F850" s="15" t="s">
        <v>399</v>
      </c>
      <c r="G850" s="120">
        <f>G851+G854+G857</f>
        <v>0</v>
      </c>
      <c r="H850" s="120">
        <f>H851+H854+H857</f>
        <v>111.27000000000001</v>
      </c>
      <c r="I850" s="120">
        <f>I851+I854+I857</f>
        <v>7</v>
      </c>
    </row>
    <row r="851" spans="1:9" ht="16.5" hidden="1" customHeight="1">
      <c r="A851" s="85" t="s">
        <v>507</v>
      </c>
      <c r="B851" s="17">
        <v>992</v>
      </c>
      <c r="C851" s="18" t="s">
        <v>369</v>
      </c>
      <c r="D851" s="18" t="s">
        <v>379</v>
      </c>
      <c r="E851" s="18" t="s">
        <v>511</v>
      </c>
      <c r="F851" s="18" t="s">
        <v>399</v>
      </c>
      <c r="G851" s="122">
        <f t="shared" ref="G851:I852" si="93">G852</f>
        <v>0</v>
      </c>
      <c r="H851" s="122">
        <f t="shared" si="93"/>
        <v>49</v>
      </c>
      <c r="I851" s="122">
        <f t="shared" si="93"/>
        <v>0</v>
      </c>
    </row>
    <row r="852" spans="1:9" ht="25.5" hidden="1">
      <c r="A852" s="6" t="s">
        <v>282</v>
      </c>
      <c r="B852" s="7">
        <v>992</v>
      </c>
      <c r="C852" s="8" t="s">
        <v>369</v>
      </c>
      <c r="D852" s="8" t="s">
        <v>379</v>
      </c>
      <c r="E852" s="8" t="s">
        <v>511</v>
      </c>
      <c r="F852" s="7">
        <v>200</v>
      </c>
      <c r="G852" s="119">
        <f t="shared" si="93"/>
        <v>0</v>
      </c>
      <c r="H852" s="119">
        <f t="shared" si="93"/>
        <v>49</v>
      </c>
      <c r="I852" s="119">
        <f t="shared" si="93"/>
        <v>0</v>
      </c>
    </row>
    <row r="853" spans="1:9" ht="25.5" hidden="1">
      <c r="A853" s="6" t="s">
        <v>452</v>
      </c>
      <c r="B853" s="7">
        <v>992</v>
      </c>
      <c r="C853" s="8" t="s">
        <v>369</v>
      </c>
      <c r="D853" s="8" t="s">
        <v>379</v>
      </c>
      <c r="E853" s="8" t="s">
        <v>511</v>
      </c>
      <c r="F853" s="7">
        <v>240</v>
      </c>
      <c r="G853" s="170">
        <v>0</v>
      </c>
      <c r="H853" s="170">
        <v>49</v>
      </c>
      <c r="I853" s="119">
        <v>0</v>
      </c>
    </row>
    <row r="854" spans="1:9" ht="25.5" hidden="1">
      <c r="A854" s="85" t="s">
        <v>506</v>
      </c>
      <c r="B854" s="17">
        <v>992</v>
      </c>
      <c r="C854" s="18" t="s">
        <v>369</v>
      </c>
      <c r="D854" s="18" t="s">
        <v>379</v>
      </c>
      <c r="E854" s="18" t="s">
        <v>512</v>
      </c>
      <c r="F854" s="18" t="s">
        <v>399</v>
      </c>
      <c r="G854" s="122">
        <f t="shared" ref="G854:I855" si="94">G855</f>
        <v>0</v>
      </c>
      <c r="H854" s="122">
        <f t="shared" si="94"/>
        <v>55.87</v>
      </c>
      <c r="I854" s="122">
        <f t="shared" si="94"/>
        <v>0</v>
      </c>
    </row>
    <row r="855" spans="1:9" ht="25.5" hidden="1">
      <c r="A855" s="6" t="s">
        <v>282</v>
      </c>
      <c r="B855" s="7">
        <v>992</v>
      </c>
      <c r="C855" s="8" t="s">
        <v>369</v>
      </c>
      <c r="D855" s="8" t="s">
        <v>379</v>
      </c>
      <c r="E855" s="8" t="s">
        <v>512</v>
      </c>
      <c r="F855" s="7">
        <v>200</v>
      </c>
      <c r="G855" s="119">
        <f t="shared" si="94"/>
        <v>0</v>
      </c>
      <c r="H855" s="119">
        <f t="shared" si="94"/>
        <v>55.87</v>
      </c>
      <c r="I855" s="119">
        <f t="shared" si="94"/>
        <v>0</v>
      </c>
    </row>
    <row r="856" spans="1:9" ht="25.5" hidden="1">
      <c r="A856" s="6" t="s">
        <v>452</v>
      </c>
      <c r="B856" s="7">
        <v>992</v>
      </c>
      <c r="C856" s="8" t="s">
        <v>369</v>
      </c>
      <c r="D856" s="8" t="s">
        <v>379</v>
      </c>
      <c r="E856" s="8" t="s">
        <v>512</v>
      </c>
      <c r="F856" s="7">
        <v>240</v>
      </c>
      <c r="G856" s="119">
        <v>0</v>
      </c>
      <c r="H856" s="119">
        <v>55.87</v>
      </c>
      <c r="I856" s="119">
        <v>0</v>
      </c>
    </row>
    <row r="857" spans="1:9" hidden="1">
      <c r="A857" s="144" t="s">
        <v>47</v>
      </c>
      <c r="B857" s="17">
        <v>992</v>
      </c>
      <c r="C857" s="18" t="s">
        <v>369</v>
      </c>
      <c r="D857" s="18" t="s">
        <v>379</v>
      </c>
      <c r="E857" s="39" t="s">
        <v>51</v>
      </c>
      <c r="F857" s="18" t="s">
        <v>399</v>
      </c>
      <c r="G857" s="119">
        <f t="shared" ref="G857:I858" si="95">G858</f>
        <v>0</v>
      </c>
      <c r="H857" s="119">
        <f t="shared" si="95"/>
        <v>6.4</v>
      </c>
      <c r="I857" s="119">
        <f t="shared" si="95"/>
        <v>7</v>
      </c>
    </row>
    <row r="858" spans="1:9" ht="25.5" hidden="1">
      <c r="A858" s="6" t="s">
        <v>282</v>
      </c>
      <c r="B858" s="7">
        <v>992</v>
      </c>
      <c r="C858" s="8" t="s">
        <v>369</v>
      </c>
      <c r="D858" s="8" t="s">
        <v>379</v>
      </c>
      <c r="E858" s="34" t="s">
        <v>51</v>
      </c>
      <c r="F858" s="7">
        <v>200</v>
      </c>
      <c r="G858" s="119">
        <f t="shared" si="95"/>
        <v>0</v>
      </c>
      <c r="H858" s="119">
        <f t="shared" si="95"/>
        <v>6.4</v>
      </c>
      <c r="I858" s="119">
        <f t="shared" si="95"/>
        <v>7</v>
      </c>
    </row>
    <row r="859" spans="1:9" ht="25.5" hidden="1">
      <c r="A859" s="6" t="s">
        <v>452</v>
      </c>
      <c r="B859" s="7">
        <v>992</v>
      </c>
      <c r="C859" s="8" t="s">
        <v>369</v>
      </c>
      <c r="D859" s="8" t="s">
        <v>379</v>
      </c>
      <c r="E859" s="34" t="s">
        <v>51</v>
      </c>
      <c r="F859" s="7">
        <v>240</v>
      </c>
      <c r="G859" s="119">
        <v>0</v>
      </c>
      <c r="H859" s="119">
        <v>6.4</v>
      </c>
      <c r="I859" s="119">
        <v>7</v>
      </c>
    </row>
    <row r="860" spans="1:9" ht="25.5">
      <c r="A860" s="6" t="s">
        <v>487</v>
      </c>
      <c r="B860" s="7">
        <v>992</v>
      </c>
      <c r="C860" s="8" t="s">
        <v>369</v>
      </c>
      <c r="D860" s="8" t="s">
        <v>379</v>
      </c>
      <c r="E860" s="8" t="s">
        <v>514</v>
      </c>
      <c r="F860" s="8" t="s">
        <v>399</v>
      </c>
      <c r="G860" s="119">
        <f t="shared" ref="G860:I861" si="96">G861</f>
        <v>13780</v>
      </c>
      <c r="H860" s="119">
        <f t="shared" si="96"/>
        <v>13800</v>
      </c>
      <c r="I860" s="119">
        <f t="shared" si="96"/>
        <v>13729</v>
      </c>
    </row>
    <row r="861" spans="1:9" ht="25.5">
      <c r="A861" s="6" t="s">
        <v>4</v>
      </c>
      <c r="B861" s="7">
        <v>992</v>
      </c>
      <c r="C861" s="8" t="s">
        <v>369</v>
      </c>
      <c r="D861" s="8" t="s">
        <v>379</v>
      </c>
      <c r="E861" s="8" t="s">
        <v>515</v>
      </c>
      <c r="F861" s="8" t="s">
        <v>399</v>
      </c>
      <c r="G861" s="119">
        <f t="shared" si="96"/>
        <v>13780</v>
      </c>
      <c r="H861" s="119">
        <f t="shared" si="96"/>
        <v>13800</v>
      </c>
      <c r="I861" s="119">
        <f t="shared" si="96"/>
        <v>13729</v>
      </c>
    </row>
    <row r="862" spans="1:9" ht="25.5">
      <c r="A862" s="16" t="s">
        <v>436</v>
      </c>
      <c r="B862" s="17">
        <v>992</v>
      </c>
      <c r="C862" s="18" t="s">
        <v>369</v>
      </c>
      <c r="D862" s="18" t="s">
        <v>379</v>
      </c>
      <c r="E862" s="39" t="s">
        <v>516</v>
      </c>
      <c r="F862" s="18" t="s">
        <v>399</v>
      </c>
      <c r="G862" s="122">
        <f>G863+G865+G867</f>
        <v>13780</v>
      </c>
      <c r="H862" s="122">
        <f>H863+H865+H867</f>
        <v>13800</v>
      </c>
      <c r="I862" s="122">
        <f>I863+I865+I867</f>
        <v>13729</v>
      </c>
    </row>
    <row r="863" spans="1:9" ht="51">
      <c r="A863" s="6" t="s">
        <v>428</v>
      </c>
      <c r="B863" s="7">
        <v>992</v>
      </c>
      <c r="C863" s="8" t="s">
        <v>369</v>
      </c>
      <c r="D863" s="8" t="s">
        <v>379</v>
      </c>
      <c r="E863" s="34" t="s">
        <v>516</v>
      </c>
      <c r="F863" s="8" t="s">
        <v>429</v>
      </c>
      <c r="G863" s="115">
        <f>G864</f>
        <v>12055.3</v>
      </c>
      <c r="H863" s="115">
        <f>H864</f>
        <v>12049.3</v>
      </c>
      <c r="I863" s="115">
        <f>I864</f>
        <v>12049.3</v>
      </c>
    </row>
    <row r="864" spans="1:9" ht="25.5">
      <c r="A864" s="6" t="s">
        <v>451</v>
      </c>
      <c r="B864" s="7">
        <v>992</v>
      </c>
      <c r="C864" s="8" t="s">
        <v>369</v>
      </c>
      <c r="D864" s="8" t="s">
        <v>379</v>
      </c>
      <c r="E864" s="34" t="s">
        <v>516</v>
      </c>
      <c r="F864" s="8" t="s">
        <v>450</v>
      </c>
      <c r="G864" s="115">
        <v>12055.3</v>
      </c>
      <c r="H864" s="115">
        <v>12049.3</v>
      </c>
      <c r="I864" s="115">
        <v>12049.3</v>
      </c>
    </row>
    <row r="865" spans="1:9" ht="25.5">
      <c r="A865" s="6" t="s">
        <v>282</v>
      </c>
      <c r="B865" s="7">
        <v>992</v>
      </c>
      <c r="C865" s="18" t="s">
        <v>369</v>
      </c>
      <c r="D865" s="18" t="s">
        <v>379</v>
      </c>
      <c r="E865" s="34" t="s">
        <v>516</v>
      </c>
      <c r="F865" s="8" t="s">
        <v>425</v>
      </c>
      <c r="G865" s="115">
        <f>G866</f>
        <v>1717.7</v>
      </c>
      <c r="H865" s="115">
        <f>H866</f>
        <v>1744.2</v>
      </c>
      <c r="I865" s="115">
        <f>I866</f>
        <v>1672.7</v>
      </c>
    </row>
    <row r="866" spans="1:9" ht="25.5">
      <c r="A866" s="6" t="s">
        <v>452</v>
      </c>
      <c r="B866" s="7">
        <v>992</v>
      </c>
      <c r="C866" s="18" t="s">
        <v>369</v>
      </c>
      <c r="D866" s="18" t="s">
        <v>379</v>
      </c>
      <c r="E866" s="34" t="s">
        <v>516</v>
      </c>
      <c r="F866" s="8" t="s">
        <v>453</v>
      </c>
      <c r="G866" s="170">
        <v>1717.7</v>
      </c>
      <c r="H866" s="170">
        <v>1744.2</v>
      </c>
      <c r="I866" s="170">
        <v>1672.7</v>
      </c>
    </row>
    <row r="867" spans="1:9">
      <c r="A867" s="45" t="s">
        <v>426</v>
      </c>
      <c r="B867" s="7">
        <v>992</v>
      </c>
      <c r="C867" s="18" t="s">
        <v>369</v>
      </c>
      <c r="D867" s="18" t="s">
        <v>379</v>
      </c>
      <c r="E867" s="34" t="s">
        <v>516</v>
      </c>
      <c r="F867" s="7">
        <v>800</v>
      </c>
      <c r="G867" s="115">
        <f>G868</f>
        <v>7</v>
      </c>
      <c r="H867" s="115">
        <f>H868</f>
        <v>6.5</v>
      </c>
      <c r="I867" s="115">
        <f>I868</f>
        <v>7</v>
      </c>
    </row>
    <row r="868" spans="1:9">
      <c r="A868" s="45" t="s">
        <v>455</v>
      </c>
      <c r="B868" s="7">
        <v>992</v>
      </c>
      <c r="C868" s="18" t="s">
        <v>369</v>
      </c>
      <c r="D868" s="18" t="s">
        <v>379</v>
      </c>
      <c r="E868" s="34" t="s">
        <v>516</v>
      </c>
      <c r="F868" s="7">
        <v>850</v>
      </c>
      <c r="G868" s="115">
        <v>7</v>
      </c>
      <c r="H868" s="115">
        <v>6.5</v>
      </c>
      <c r="I868" s="115">
        <v>7</v>
      </c>
    </row>
    <row r="869" spans="1:9" ht="13.5">
      <c r="A869" s="13" t="s">
        <v>382</v>
      </c>
      <c r="B869" s="14">
        <v>992</v>
      </c>
      <c r="C869" s="15" t="s">
        <v>369</v>
      </c>
      <c r="D869" s="15" t="s">
        <v>414</v>
      </c>
      <c r="E869" s="15" t="s">
        <v>521</v>
      </c>
      <c r="F869" s="14" t="s">
        <v>403</v>
      </c>
      <c r="G869" s="179">
        <f>G872</f>
        <v>1075.008</v>
      </c>
      <c r="H869" s="179">
        <f>H872</f>
        <v>0</v>
      </c>
      <c r="I869" s="179">
        <f>I872</f>
        <v>0</v>
      </c>
    </row>
    <row r="870" spans="1:9" ht="25.5">
      <c r="A870" s="6" t="s">
        <v>487</v>
      </c>
      <c r="B870" s="7">
        <v>992</v>
      </c>
      <c r="C870" s="8" t="s">
        <v>369</v>
      </c>
      <c r="D870" s="8" t="s">
        <v>414</v>
      </c>
      <c r="E870" s="8" t="s">
        <v>514</v>
      </c>
      <c r="F870" s="7" t="s">
        <v>403</v>
      </c>
      <c r="G870" s="170">
        <f>G871</f>
        <v>1075.008</v>
      </c>
      <c r="H870" s="170">
        <f t="shared" ref="H870:I873" si="97">H871</f>
        <v>0</v>
      </c>
      <c r="I870" s="170">
        <f t="shared" si="97"/>
        <v>0</v>
      </c>
    </row>
    <row r="871" spans="1:9" ht="25.5">
      <c r="A871" s="6" t="s">
        <v>4</v>
      </c>
      <c r="B871" s="7">
        <v>992</v>
      </c>
      <c r="C871" s="8" t="s">
        <v>369</v>
      </c>
      <c r="D871" s="8" t="s">
        <v>414</v>
      </c>
      <c r="E871" s="8" t="s">
        <v>515</v>
      </c>
      <c r="F871" s="7" t="s">
        <v>403</v>
      </c>
      <c r="G871" s="170">
        <f>G872</f>
        <v>1075.008</v>
      </c>
      <c r="H871" s="170">
        <f t="shared" si="97"/>
        <v>0</v>
      </c>
      <c r="I871" s="170">
        <f t="shared" si="97"/>
        <v>0</v>
      </c>
    </row>
    <row r="872" spans="1:9" ht="25.5">
      <c r="A872" s="16" t="s">
        <v>441</v>
      </c>
      <c r="B872" s="17">
        <v>992</v>
      </c>
      <c r="C872" s="18" t="s">
        <v>369</v>
      </c>
      <c r="D872" s="18">
        <v>13</v>
      </c>
      <c r="E872" s="39" t="s">
        <v>517</v>
      </c>
      <c r="F872" s="18" t="s">
        <v>399</v>
      </c>
      <c r="G872" s="165">
        <f>G873</f>
        <v>1075.008</v>
      </c>
      <c r="H872" s="165">
        <f t="shared" si="97"/>
        <v>0</v>
      </c>
      <c r="I872" s="165">
        <f t="shared" si="97"/>
        <v>0</v>
      </c>
    </row>
    <row r="873" spans="1:9">
      <c r="A873" s="45" t="s">
        <v>426</v>
      </c>
      <c r="B873" s="7">
        <v>992</v>
      </c>
      <c r="C873" s="8" t="s">
        <v>369</v>
      </c>
      <c r="D873" s="8">
        <v>13</v>
      </c>
      <c r="E873" s="34" t="s">
        <v>517</v>
      </c>
      <c r="F873" s="8" t="s">
        <v>427</v>
      </c>
      <c r="G873" s="170">
        <f>G874</f>
        <v>1075.008</v>
      </c>
      <c r="H873" s="170">
        <f t="shared" si="97"/>
        <v>0</v>
      </c>
      <c r="I873" s="170">
        <f t="shared" si="97"/>
        <v>0</v>
      </c>
    </row>
    <row r="874" spans="1:9">
      <c r="A874" s="46" t="s">
        <v>473</v>
      </c>
      <c r="B874" s="7">
        <v>992</v>
      </c>
      <c r="C874" s="8" t="s">
        <v>369</v>
      </c>
      <c r="D874" s="8">
        <v>13</v>
      </c>
      <c r="E874" s="34" t="s">
        <v>517</v>
      </c>
      <c r="F874" s="8" t="s">
        <v>458</v>
      </c>
      <c r="G874" s="170">
        <v>1075.008</v>
      </c>
      <c r="H874" s="170">
        <v>0</v>
      </c>
      <c r="I874" s="170">
        <v>0</v>
      </c>
    </row>
    <row r="875" spans="1:9" ht="25.5">
      <c r="A875" s="40" t="s">
        <v>287</v>
      </c>
      <c r="B875" s="9">
        <v>992</v>
      </c>
      <c r="C875" s="9">
        <v>14</v>
      </c>
      <c r="D875" s="5" t="s">
        <v>370</v>
      </c>
      <c r="E875" s="5" t="s">
        <v>521</v>
      </c>
      <c r="F875" s="5" t="s">
        <v>399</v>
      </c>
      <c r="G875" s="116">
        <f>G876+G885</f>
        <v>42230.75</v>
      </c>
      <c r="H875" s="116">
        <f>H876</f>
        <v>36730.75</v>
      </c>
      <c r="I875" s="116">
        <f>I876</f>
        <v>35730.75</v>
      </c>
    </row>
    <row r="876" spans="1:9" ht="40.5">
      <c r="A876" s="13" t="s">
        <v>418</v>
      </c>
      <c r="B876" s="14">
        <v>992</v>
      </c>
      <c r="C876" s="14">
        <v>14</v>
      </c>
      <c r="D876" s="15" t="s">
        <v>369</v>
      </c>
      <c r="E876" s="15" t="s">
        <v>521</v>
      </c>
      <c r="F876" s="15" t="s">
        <v>399</v>
      </c>
      <c r="G876" s="117">
        <f>G879+G882</f>
        <v>42230.75</v>
      </c>
      <c r="H876" s="117">
        <f>H879+H882</f>
        <v>36730.75</v>
      </c>
      <c r="I876" s="117">
        <f>I879+I882</f>
        <v>35730.75</v>
      </c>
    </row>
    <row r="877" spans="1:9" ht="23.25" customHeight="1">
      <c r="A877" s="33" t="s">
        <v>487</v>
      </c>
      <c r="B877" s="14">
        <v>992</v>
      </c>
      <c r="C877" s="14">
        <v>14</v>
      </c>
      <c r="D877" s="15" t="s">
        <v>369</v>
      </c>
      <c r="E877" s="15" t="s">
        <v>514</v>
      </c>
      <c r="F877" s="15" t="s">
        <v>399</v>
      </c>
      <c r="G877" s="117">
        <f>G879+G882</f>
        <v>42230.75</v>
      </c>
      <c r="H877" s="117">
        <f>H879+H882</f>
        <v>36730.75</v>
      </c>
      <c r="I877" s="117">
        <f>I879+I882</f>
        <v>35730.75</v>
      </c>
    </row>
    <row r="878" spans="1:9" ht="25.5">
      <c r="A878" s="6" t="s">
        <v>4</v>
      </c>
      <c r="B878" s="7">
        <v>992</v>
      </c>
      <c r="C878" s="7">
        <v>14</v>
      </c>
      <c r="D878" s="8" t="s">
        <v>369</v>
      </c>
      <c r="E878" s="8" t="s">
        <v>515</v>
      </c>
      <c r="F878" s="8" t="s">
        <v>399</v>
      </c>
      <c r="G878" s="115">
        <f>G879+G882</f>
        <v>42230.75</v>
      </c>
      <c r="H878" s="115">
        <f>H879+H882</f>
        <v>36730.75</v>
      </c>
      <c r="I878" s="115">
        <f>I879+I882</f>
        <v>35730.75</v>
      </c>
    </row>
    <row r="879" spans="1:9" s="19" customFormat="1" ht="25.5">
      <c r="A879" s="16" t="s">
        <v>440</v>
      </c>
      <c r="B879" s="17">
        <v>992</v>
      </c>
      <c r="C879" s="17">
        <v>14</v>
      </c>
      <c r="D879" s="18" t="s">
        <v>369</v>
      </c>
      <c r="E879" s="39" t="s">
        <v>579</v>
      </c>
      <c r="F879" s="39" t="s">
        <v>399</v>
      </c>
      <c r="G879" s="118">
        <f t="shared" ref="G879:I880" si="98">G880</f>
        <v>9000</v>
      </c>
      <c r="H879" s="118">
        <f t="shared" si="98"/>
        <v>3500</v>
      </c>
      <c r="I879" s="118">
        <f t="shared" si="98"/>
        <v>2500</v>
      </c>
    </row>
    <row r="880" spans="1:9">
      <c r="A880" s="33" t="s">
        <v>439</v>
      </c>
      <c r="B880" s="7">
        <v>992</v>
      </c>
      <c r="C880" s="7">
        <v>14</v>
      </c>
      <c r="D880" s="8" t="s">
        <v>369</v>
      </c>
      <c r="E880" s="34" t="s">
        <v>579</v>
      </c>
      <c r="F880" s="34" t="s">
        <v>400</v>
      </c>
      <c r="G880" s="115">
        <f t="shared" si="98"/>
        <v>9000</v>
      </c>
      <c r="H880" s="115">
        <f t="shared" si="98"/>
        <v>3500</v>
      </c>
      <c r="I880" s="115">
        <f t="shared" si="98"/>
        <v>2500</v>
      </c>
    </row>
    <row r="881" spans="1:9">
      <c r="A881" s="33" t="s">
        <v>475</v>
      </c>
      <c r="B881" s="7">
        <v>992</v>
      </c>
      <c r="C881" s="7">
        <v>14</v>
      </c>
      <c r="D881" s="8" t="s">
        <v>369</v>
      </c>
      <c r="E881" s="34" t="s">
        <v>579</v>
      </c>
      <c r="F881" s="34" t="s">
        <v>474</v>
      </c>
      <c r="G881" s="115">
        <v>9000</v>
      </c>
      <c r="H881" s="170">
        <v>3500</v>
      </c>
      <c r="I881" s="170">
        <v>2500</v>
      </c>
    </row>
    <row r="882" spans="1:9" s="19" customFormat="1" ht="47.25" customHeight="1">
      <c r="A882" s="16" t="s">
        <v>493</v>
      </c>
      <c r="B882" s="17">
        <v>992</v>
      </c>
      <c r="C882" s="17">
        <v>14</v>
      </c>
      <c r="D882" s="18" t="s">
        <v>369</v>
      </c>
      <c r="E882" s="39" t="s">
        <v>580</v>
      </c>
      <c r="F882" s="18" t="s">
        <v>399</v>
      </c>
      <c r="G882" s="118">
        <f t="shared" ref="G882:I883" si="99">G883</f>
        <v>33230.75</v>
      </c>
      <c r="H882" s="118">
        <f t="shared" si="99"/>
        <v>33230.75</v>
      </c>
      <c r="I882" s="118">
        <f t="shared" si="99"/>
        <v>33230.75</v>
      </c>
    </row>
    <row r="883" spans="1:9">
      <c r="A883" s="33" t="s">
        <v>439</v>
      </c>
      <c r="B883" s="35">
        <v>992</v>
      </c>
      <c r="C883" s="35">
        <v>14</v>
      </c>
      <c r="D883" s="34" t="s">
        <v>369</v>
      </c>
      <c r="E883" s="34" t="s">
        <v>580</v>
      </c>
      <c r="F883" s="34" t="s">
        <v>400</v>
      </c>
      <c r="G883" s="115">
        <f t="shared" si="99"/>
        <v>33230.75</v>
      </c>
      <c r="H883" s="115">
        <f t="shared" si="99"/>
        <v>33230.75</v>
      </c>
      <c r="I883" s="115">
        <f t="shared" si="99"/>
        <v>33230.75</v>
      </c>
    </row>
    <row r="884" spans="1:9">
      <c r="A884" s="33" t="s">
        <v>476</v>
      </c>
      <c r="B884" s="35">
        <v>992</v>
      </c>
      <c r="C884" s="35">
        <v>14</v>
      </c>
      <c r="D884" s="34" t="s">
        <v>369</v>
      </c>
      <c r="E884" s="34" t="s">
        <v>580</v>
      </c>
      <c r="F884" s="34" t="s">
        <v>474</v>
      </c>
      <c r="G884" s="115">
        <v>33230.75</v>
      </c>
      <c r="H884" s="115">
        <v>33230.75</v>
      </c>
      <c r="I884" s="115">
        <v>33230.75</v>
      </c>
    </row>
    <row r="885" spans="1:9" ht="13.5" hidden="1">
      <c r="A885" s="21" t="s">
        <v>316</v>
      </c>
      <c r="B885" s="14">
        <v>992</v>
      </c>
      <c r="C885" s="14">
        <v>14</v>
      </c>
      <c r="D885" s="15" t="s">
        <v>375</v>
      </c>
      <c r="E885" s="15" t="s">
        <v>521</v>
      </c>
      <c r="F885" s="15" t="s">
        <v>399</v>
      </c>
      <c r="G885" s="117">
        <f>G886</f>
        <v>0</v>
      </c>
      <c r="H885" s="115"/>
      <c r="I885" s="115"/>
    </row>
    <row r="886" spans="1:9" ht="25.5" hidden="1">
      <c r="A886" s="33" t="s">
        <v>487</v>
      </c>
      <c r="B886" s="7">
        <v>992</v>
      </c>
      <c r="C886" s="7">
        <v>14</v>
      </c>
      <c r="D886" s="8" t="s">
        <v>375</v>
      </c>
      <c r="E886" s="8" t="s">
        <v>514</v>
      </c>
      <c r="F886" s="8" t="s">
        <v>399</v>
      </c>
      <c r="G886" s="115">
        <f>G887</f>
        <v>0</v>
      </c>
      <c r="H886" s="115"/>
      <c r="I886" s="115"/>
    </row>
    <row r="887" spans="1:9" ht="25.5" hidden="1">
      <c r="A887" s="6" t="s">
        <v>4</v>
      </c>
      <c r="B887" s="7">
        <v>992</v>
      </c>
      <c r="C887" s="7">
        <v>14</v>
      </c>
      <c r="D887" s="8" t="s">
        <v>375</v>
      </c>
      <c r="E887" s="8" t="s">
        <v>515</v>
      </c>
      <c r="F887" s="8" t="s">
        <v>399</v>
      </c>
      <c r="G887" s="115">
        <f>G888</f>
        <v>0</v>
      </c>
      <c r="H887" s="115"/>
      <c r="I887" s="115"/>
    </row>
    <row r="888" spans="1:9" ht="45.75" hidden="1" customHeight="1">
      <c r="A888" s="38" t="s">
        <v>301</v>
      </c>
      <c r="B888" s="17">
        <v>992</v>
      </c>
      <c r="C888" s="17">
        <v>14</v>
      </c>
      <c r="D888" s="18" t="s">
        <v>375</v>
      </c>
      <c r="E888" s="18" t="s">
        <v>317</v>
      </c>
      <c r="F888" s="18" t="s">
        <v>399</v>
      </c>
      <c r="G888" s="118">
        <f>G889</f>
        <v>0</v>
      </c>
      <c r="H888" s="115"/>
      <c r="I888" s="115"/>
    </row>
    <row r="889" spans="1:9" hidden="1">
      <c r="A889" s="33" t="s">
        <v>439</v>
      </c>
      <c r="B889" s="35">
        <v>992</v>
      </c>
      <c r="C889" s="35">
        <v>14</v>
      </c>
      <c r="D889" s="34" t="s">
        <v>375</v>
      </c>
      <c r="E889" s="34" t="s">
        <v>317</v>
      </c>
      <c r="F889" s="34" t="s">
        <v>400</v>
      </c>
      <c r="G889" s="115">
        <f>G890</f>
        <v>0</v>
      </c>
      <c r="H889" s="115"/>
      <c r="I889" s="115"/>
    </row>
    <row r="890" spans="1:9" hidden="1">
      <c r="A890" s="33" t="s">
        <v>318</v>
      </c>
      <c r="B890" s="35">
        <v>992</v>
      </c>
      <c r="C890" s="35">
        <v>14</v>
      </c>
      <c r="D890" s="34" t="s">
        <v>375</v>
      </c>
      <c r="E890" s="34" t="s">
        <v>317</v>
      </c>
      <c r="F890" s="34" t="s">
        <v>319</v>
      </c>
      <c r="G890" s="115">
        <v>0</v>
      </c>
      <c r="H890" s="115"/>
      <c r="I890" s="115"/>
    </row>
    <row r="891" spans="1:9" ht="15" hidden="1" customHeight="1">
      <c r="A891" s="49" t="s">
        <v>13</v>
      </c>
      <c r="B891" s="35"/>
      <c r="C891" s="35"/>
      <c r="D891" s="34"/>
      <c r="E891" s="34"/>
      <c r="F891" s="34"/>
      <c r="G891" s="115"/>
      <c r="H891" s="116">
        <v>16143.328</v>
      </c>
      <c r="I891" s="116">
        <v>33272.934000000001</v>
      </c>
    </row>
    <row r="892" spans="1:9" ht="15.75" customHeight="1">
      <c r="A892" s="142" t="s">
        <v>420</v>
      </c>
      <c r="B892" s="137"/>
      <c r="C892" s="126"/>
      <c r="D892" s="126"/>
      <c r="E892" s="143"/>
      <c r="F892" s="126"/>
      <c r="G892" s="124">
        <f>G25+G443+G658+G819+G846+G831</f>
        <v>3013782.25</v>
      </c>
      <c r="H892" s="124" t="e">
        <f>H25+H443+H658+H819+H846+H831+H891</f>
        <v>#REF!</v>
      </c>
      <c r="I892" s="124" t="e">
        <f>I25+I443+I658+I819+I846+I831+I891</f>
        <v>#REF!</v>
      </c>
    </row>
    <row r="893" spans="1:9" ht="15.75" customHeight="1">
      <c r="A893" s="10" t="s">
        <v>422</v>
      </c>
      <c r="B893" s="71"/>
      <c r="C893" s="5"/>
      <c r="D893" s="5"/>
      <c r="E893" s="23"/>
      <c r="F893" s="5"/>
      <c r="G893" s="121">
        <v>-113021.07399999999</v>
      </c>
      <c r="H893" s="121">
        <v>0</v>
      </c>
      <c r="I893" s="121">
        <v>0</v>
      </c>
    </row>
  </sheetData>
  <mergeCells count="20">
    <mergeCell ref="D16:G16"/>
    <mergeCell ref="D9:G9"/>
    <mergeCell ref="D1:F1"/>
    <mergeCell ref="D3:F3"/>
    <mergeCell ref="D4:F4"/>
    <mergeCell ref="D6:F6"/>
    <mergeCell ref="D7:F7"/>
    <mergeCell ref="D8:F8"/>
    <mergeCell ref="D2:G2"/>
    <mergeCell ref="D5:G5"/>
    <mergeCell ref="D10:F10"/>
    <mergeCell ref="D12:F12"/>
    <mergeCell ref="D18:F18"/>
    <mergeCell ref="A21:G21"/>
    <mergeCell ref="D20:E20"/>
    <mergeCell ref="D19:F19"/>
    <mergeCell ref="D13:G13"/>
    <mergeCell ref="D14:F14"/>
    <mergeCell ref="D17:G17"/>
    <mergeCell ref="D15:F15"/>
  </mergeCells>
  <phoneticPr fontId="0" type="noConversion"/>
  <pageMargins left="0.51181102362204722" right="0.15748031496062992" top="0.15748031496062992" bottom="0.11811023622047245" header="0.15748031496062992" footer="0.19685039370078741"/>
  <pageSetup paperSize="9" scale="80" fitToHeight="1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72"/>
  <sheetViews>
    <sheetView tabSelected="1" workbookViewId="0">
      <selection activeCell="B7" sqref="B7:E7"/>
    </sheetView>
  </sheetViews>
  <sheetFormatPr defaultRowHeight="12.75"/>
  <cols>
    <col min="1" max="1" width="63" style="2" customWidth="1"/>
    <col min="2" max="2" width="13.85546875" style="2" customWidth="1"/>
    <col min="3" max="3" width="14.7109375" style="2" customWidth="1"/>
    <col min="4" max="4" width="18.85546875" style="2" customWidth="1"/>
    <col min="5" max="6" width="13.7109375" style="2" hidden="1" customWidth="1"/>
    <col min="7" max="16384" width="9.140625" style="2"/>
  </cols>
  <sheetData>
    <row r="1" spans="2:5" ht="15">
      <c r="B1" s="216" t="s">
        <v>188</v>
      </c>
      <c r="C1" s="216"/>
      <c r="D1" s="216"/>
      <c r="E1" s="207"/>
    </row>
    <row r="2" spans="2:5" ht="15">
      <c r="B2" s="214" t="s">
        <v>225</v>
      </c>
      <c r="C2" s="214"/>
      <c r="D2" s="214"/>
      <c r="E2" s="222"/>
    </row>
    <row r="3" spans="2:5" ht="15">
      <c r="B3" s="214" t="s">
        <v>17</v>
      </c>
      <c r="C3" s="214"/>
      <c r="D3" s="214"/>
      <c r="E3" s="207"/>
    </row>
    <row r="4" spans="2:5" ht="15">
      <c r="B4" s="214" t="s">
        <v>153</v>
      </c>
      <c r="C4" s="221"/>
      <c r="D4" s="221"/>
      <c r="E4" s="227"/>
    </row>
    <row r="5" spans="2:5" ht="15">
      <c r="B5" s="214" t="s">
        <v>154</v>
      </c>
      <c r="C5" s="221"/>
      <c r="D5" s="221"/>
      <c r="E5" s="227"/>
    </row>
    <row r="6" spans="2:5" ht="15">
      <c r="B6" s="214" t="s">
        <v>226</v>
      </c>
      <c r="C6" s="221"/>
      <c r="D6" s="221"/>
      <c r="E6" s="207"/>
    </row>
    <row r="7" spans="2:5" ht="15">
      <c r="B7" s="220" t="s">
        <v>413</v>
      </c>
      <c r="C7" s="220"/>
      <c r="D7" s="220"/>
      <c r="E7" s="227"/>
    </row>
    <row r="8" spans="2:5" ht="15">
      <c r="B8" s="220" t="s">
        <v>103</v>
      </c>
      <c r="C8" s="220"/>
      <c r="D8" s="220"/>
      <c r="E8" s="227"/>
    </row>
    <row r="9" spans="2:5" ht="15">
      <c r="B9" s="214" t="s">
        <v>104</v>
      </c>
      <c r="C9" s="221"/>
      <c r="D9" s="221"/>
      <c r="E9" s="227"/>
    </row>
    <row r="10" spans="2:5" ht="15">
      <c r="B10" s="223" t="s">
        <v>100</v>
      </c>
      <c r="C10" s="223"/>
      <c r="D10" s="223"/>
    </row>
    <row r="12" spans="2:5" ht="14.25" customHeight="1">
      <c r="B12" s="226" t="s">
        <v>224</v>
      </c>
      <c r="C12" s="226"/>
      <c r="D12" s="226"/>
    </row>
    <row r="13" spans="2:5" ht="15">
      <c r="B13" s="214" t="s">
        <v>225</v>
      </c>
      <c r="C13" s="214"/>
      <c r="D13" s="214"/>
    </row>
    <row r="14" spans="2:5" ht="15">
      <c r="B14" s="214" t="s">
        <v>17</v>
      </c>
      <c r="C14" s="214"/>
      <c r="D14" s="214"/>
    </row>
    <row r="15" spans="2:5" ht="15">
      <c r="B15" s="220" t="s">
        <v>413</v>
      </c>
      <c r="C15" s="220"/>
      <c r="D15" s="220"/>
    </row>
    <row r="16" spans="2:5" ht="15">
      <c r="B16" s="220" t="s">
        <v>103</v>
      </c>
      <c r="C16" s="220"/>
      <c r="D16" s="220"/>
      <c r="E16" s="219"/>
    </row>
    <row r="17" spans="1:6" ht="13.5">
      <c r="B17" s="214" t="s">
        <v>104</v>
      </c>
      <c r="C17" s="215"/>
      <c r="D17" s="215"/>
    </row>
    <row r="18" spans="1:6" ht="15" hidden="1">
      <c r="B18" s="214"/>
      <c r="C18" s="215"/>
      <c r="D18" s="110"/>
    </row>
    <row r="19" spans="1:6" ht="18" customHeight="1">
      <c r="B19" s="223" t="s">
        <v>226</v>
      </c>
      <c r="C19" s="223"/>
    </row>
    <row r="20" spans="1:6" ht="15" customHeight="1">
      <c r="A20" s="224" t="s">
        <v>120</v>
      </c>
      <c r="B20" s="224"/>
      <c r="C20" s="224"/>
      <c r="D20" s="225"/>
    </row>
    <row r="21" spans="1:6" ht="12.75" customHeight="1">
      <c r="A21" s="78"/>
      <c r="B21" s="78"/>
      <c r="C21" s="78"/>
      <c r="D21" s="79"/>
    </row>
    <row r="22" spans="1:6">
      <c r="A22" s="1"/>
      <c r="B22" s="1"/>
      <c r="D22" s="3" t="s">
        <v>412</v>
      </c>
    </row>
    <row r="23" spans="1:6" s="20" customFormat="1" ht="23.25" customHeight="1">
      <c r="A23" s="32" t="s">
        <v>365</v>
      </c>
      <c r="B23" s="32" t="s">
        <v>366</v>
      </c>
      <c r="C23" s="32" t="s">
        <v>367</v>
      </c>
      <c r="D23" s="75" t="s">
        <v>256</v>
      </c>
      <c r="E23" s="75" t="s">
        <v>268</v>
      </c>
      <c r="F23" s="75" t="s">
        <v>105</v>
      </c>
    </row>
    <row r="24" spans="1:6">
      <c r="A24" s="30">
        <v>1</v>
      </c>
      <c r="B24" s="31">
        <v>2</v>
      </c>
      <c r="C24" s="31">
        <v>3</v>
      </c>
      <c r="D24" s="28">
        <v>4</v>
      </c>
      <c r="E24" s="129">
        <v>5</v>
      </c>
      <c r="F24" s="129">
        <v>6</v>
      </c>
    </row>
    <row r="25" spans="1:6" ht="18" customHeight="1">
      <c r="A25" s="4" t="s">
        <v>368</v>
      </c>
      <c r="B25" s="5" t="s">
        <v>369</v>
      </c>
      <c r="C25" s="5" t="s">
        <v>370</v>
      </c>
      <c r="D25" s="130">
        <f>D26+D27+D28+D29+D30+D31+D32+D33</f>
        <v>135169.609</v>
      </c>
      <c r="E25" s="130">
        <f>E26+E27+E28+E29+E30+E31+E32+E33</f>
        <v>118996.334</v>
      </c>
      <c r="F25" s="130">
        <f>F26+F27+F28+F29+F30+F31+F32+F33</f>
        <v>119256.414</v>
      </c>
    </row>
    <row r="26" spans="1:6" ht="29.25" customHeight="1">
      <c r="A26" s="6" t="s">
        <v>371</v>
      </c>
      <c r="B26" s="7" t="s">
        <v>372</v>
      </c>
      <c r="C26" s="7" t="s">
        <v>373</v>
      </c>
      <c r="D26" s="131">
        <f ca="1">прилож9!G27</f>
        <v>2639.55</v>
      </c>
      <c r="E26" s="131">
        <f ca="1">прилож9!H27</f>
        <v>2639.55</v>
      </c>
      <c r="F26" s="131">
        <f ca="1">прилож9!I27</f>
        <v>2639.55</v>
      </c>
    </row>
    <row r="27" spans="1:6" ht="42" customHeight="1">
      <c r="A27" s="6" t="s">
        <v>374</v>
      </c>
      <c r="B27" s="8" t="s">
        <v>369</v>
      </c>
      <c r="C27" s="8" t="s">
        <v>375</v>
      </c>
      <c r="D27" s="131">
        <f ca="1">прилож9!G821</f>
        <v>3368.1350000000002</v>
      </c>
      <c r="E27" s="131">
        <f ca="1">прилож9!H821</f>
        <v>3372.0000000000005</v>
      </c>
      <c r="F27" s="131">
        <f ca="1">прилож9!I821</f>
        <v>3402.0000000000005</v>
      </c>
    </row>
    <row r="28" spans="1:6" ht="40.5" customHeight="1">
      <c r="A28" s="6" t="s">
        <v>376</v>
      </c>
      <c r="B28" s="8" t="s">
        <v>369</v>
      </c>
      <c r="C28" s="8" t="s">
        <v>377</v>
      </c>
      <c r="D28" s="131">
        <f ca="1">прилож9!G33</f>
        <v>28064.942999999999</v>
      </c>
      <c r="E28" s="131">
        <f ca="1">прилож9!H33</f>
        <v>27812</v>
      </c>
      <c r="F28" s="131">
        <f ca="1">прилож9!I33</f>
        <v>27812</v>
      </c>
    </row>
    <row r="29" spans="1:6" ht="16.5" customHeight="1">
      <c r="A29" s="45" t="s">
        <v>447</v>
      </c>
      <c r="B29" s="8" t="s">
        <v>369</v>
      </c>
      <c r="C29" s="8" t="s">
        <v>446</v>
      </c>
      <c r="D29" s="131">
        <f ca="1">прилож9!G43</f>
        <v>390.28699999999998</v>
      </c>
      <c r="E29" s="131">
        <f ca="1">прилож9!H43</f>
        <v>23.821999999999999</v>
      </c>
      <c r="F29" s="131">
        <f ca="1">прилож9!I43</f>
        <v>23.821999999999999</v>
      </c>
    </row>
    <row r="30" spans="1:6" ht="27.75" customHeight="1">
      <c r="A30" s="6" t="s">
        <v>378</v>
      </c>
      <c r="B30" s="8" t="s">
        <v>369</v>
      </c>
      <c r="C30" s="8" t="s">
        <v>379</v>
      </c>
      <c r="D30" s="131">
        <f ca="1">прилож9!G848+прилож9!G833</f>
        <v>18295.849999999999</v>
      </c>
      <c r="E30" s="131">
        <f ca="1">прилож9!H848+прилож9!H833</f>
        <v>18089.27</v>
      </c>
      <c r="F30" s="131">
        <f ca="1">прилож9!I848+прилож9!I833</f>
        <v>17914</v>
      </c>
    </row>
    <row r="31" spans="1:6" ht="17.25" hidden="1" customHeight="1">
      <c r="A31" s="6" t="s">
        <v>33</v>
      </c>
      <c r="B31" s="8" t="s">
        <v>369</v>
      </c>
      <c r="C31" s="8" t="s">
        <v>380</v>
      </c>
      <c r="D31" s="131">
        <v>0</v>
      </c>
      <c r="E31" s="131">
        <v>0</v>
      </c>
      <c r="F31" s="131">
        <v>0</v>
      </c>
    </row>
    <row r="32" spans="1:6" ht="17.25" customHeight="1">
      <c r="A32" s="6" t="s">
        <v>381</v>
      </c>
      <c r="B32" s="8" t="s">
        <v>369</v>
      </c>
      <c r="C32" s="8" t="s">
        <v>415</v>
      </c>
      <c r="D32" s="131">
        <f ca="1">прилож9!G49</f>
        <v>6984.3109999999997</v>
      </c>
      <c r="E32" s="131">
        <f ca="1">прилож9!H49</f>
        <v>3200</v>
      </c>
      <c r="F32" s="131">
        <f ca="1">прилож9!I49</f>
        <v>3200</v>
      </c>
    </row>
    <row r="33" spans="1:6" ht="18" customHeight="1">
      <c r="A33" s="6" t="s">
        <v>382</v>
      </c>
      <c r="B33" s="8" t="s">
        <v>369</v>
      </c>
      <c r="C33" s="7">
        <v>13</v>
      </c>
      <c r="D33" s="131">
        <f ca="1">прилож9!G60+прилож9!G869</f>
        <v>75426.532999999996</v>
      </c>
      <c r="E33" s="131">
        <f ca="1">прилож9!H60+прилож9!H869</f>
        <v>63859.691999999995</v>
      </c>
      <c r="F33" s="131">
        <f ca="1">прилож9!I60+прилож9!I869</f>
        <v>64265.042000000001</v>
      </c>
    </row>
    <row r="34" spans="1:6" ht="18" customHeight="1">
      <c r="A34" s="57" t="s">
        <v>594</v>
      </c>
      <c r="B34" s="5" t="s">
        <v>375</v>
      </c>
      <c r="C34" s="5" t="s">
        <v>370</v>
      </c>
      <c r="D34" s="130">
        <f ca="1">D36+D35</f>
        <v>10387.477000000001</v>
      </c>
      <c r="E34" s="130">
        <f ca="1">E36</f>
        <v>7287</v>
      </c>
      <c r="F34" s="130">
        <f ca="1">F36</f>
        <v>7287</v>
      </c>
    </row>
    <row r="35" spans="1:6" ht="28.5" hidden="1" customHeight="1">
      <c r="A35" s="6" t="s">
        <v>95</v>
      </c>
      <c r="B35" s="8" t="s">
        <v>375</v>
      </c>
      <c r="C35" s="8" t="s">
        <v>390</v>
      </c>
      <c r="D35" s="131">
        <f ca="1">прилож9!G171</f>
        <v>0</v>
      </c>
      <c r="E35" s="130"/>
      <c r="F35" s="130"/>
    </row>
    <row r="36" spans="1:6" ht="27.75" customHeight="1">
      <c r="A36" s="6" t="s">
        <v>285</v>
      </c>
      <c r="B36" s="8" t="s">
        <v>375</v>
      </c>
      <c r="C36" s="8" t="s">
        <v>52</v>
      </c>
      <c r="D36" s="131">
        <f ca="1">прилож9!G176</f>
        <v>10387.477000000001</v>
      </c>
      <c r="E36" s="131">
        <f ca="1">прилож9!H176</f>
        <v>7287</v>
      </c>
      <c r="F36" s="131">
        <f ca="1">прилож9!I176</f>
        <v>7287</v>
      </c>
    </row>
    <row r="37" spans="1:6" ht="27.75" hidden="1" customHeight="1">
      <c r="A37" s="6" t="s">
        <v>347</v>
      </c>
      <c r="B37" s="8" t="s">
        <v>375</v>
      </c>
      <c r="C37" s="8" t="s">
        <v>346</v>
      </c>
      <c r="D37" s="131" t="e">
        <f ca="1">прилож9!#REF!</f>
        <v>#REF!</v>
      </c>
      <c r="E37" s="131"/>
      <c r="F37" s="131"/>
    </row>
    <row r="38" spans="1:6" ht="16.5" customHeight="1">
      <c r="A38" s="4" t="s">
        <v>384</v>
      </c>
      <c r="B38" s="5" t="s">
        <v>377</v>
      </c>
      <c r="C38" s="5" t="s">
        <v>370</v>
      </c>
      <c r="D38" s="132">
        <f ca="1">D39+D40+D41+D42+D43</f>
        <v>453275.39899999998</v>
      </c>
      <c r="E38" s="132">
        <f ca="1">E39+E40+E41+E42+E43</f>
        <v>141452.266</v>
      </c>
      <c r="F38" s="132">
        <f ca="1">F39+F40+F41+F42+F43</f>
        <v>141452.266</v>
      </c>
    </row>
    <row r="39" spans="1:6" ht="16.5" hidden="1" customHeight="1">
      <c r="A39" s="6" t="s">
        <v>484</v>
      </c>
      <c r="B39" s="8" t="s">
        <v>377</v>
      </c>
      <c r="C39" s="8" t="s">
        <v>383</v>
      </c>
      <c r="D39" s="133">
        <v>0</v>
      </c>
      <c r="E39" s="115"/>
      <c r="F39" s="115"/>
    </row>
    <row r="40" spans="1:6" ht="16.5" customHeight="1">
      <c r="A40" s="62" t="s">
        <v>477</v>
      </c>
      <c r="B40" s="8" t="s">
        <v>377</v>
      </c>
      <c r="C40" s="8" t="s">
        <v>446</v>
      </c>
      <c r="D40" s="133">
        <f ca="1">прилож9!G203</f>
        <v>2085.1010000000001</v>
      </c>
      <c r="E40" s="133">
        <f ca="1">прилож9!H203</f>
        <v>571.54600000000005</v>
      </c>
      <c r="F40" s="133">
        <f ca="1">прилож9!I203</f>
        <v>571.54600000000005</v>
      </c>
    </row>
    <row r="41" spans="1:6" ht="16.5" customHeight="1">
      <c r="A41" s="62" t="s">
        <v>65</v>
      </c>
      <c r="B41" s="8" t="s">
        <v>377</v>
      </c>
      <c r="C41" s="8" t="s">
        <v>391</v>
      </c>
      <c r="D41" s="133">
        <f ca="1">прилож9!G209</f>
        <v>3.387</v>
      </c>
      <c r="E41" s="133">
        <f ca="1">прилож9!H209</f>
        <v>8680.7200000000012</v>
      </c>
      <c r="F41" s="133">
        <f ca="1">прилож9!I209</f>
        <v>8680.7200000000012</v>
      </c>
    </row>
    <row r="42" spans="1:6">
      <c r="A42" s="6" t="s">
        <v>419</v>
      </c>
      <c r="B42" s="8" t="s">
        <v>377</v>
      </c>
      <c r="C42" s="8" t="s">
        <v>390</v>
      </c>
      <c r="D42" s="131">
        <f ca="1">прилож9!G219</f>
        <v>451186.91099999996</v>
      </c>
      <c r="E42" s="131">
        <f ca="1">прилож9!H219</f>
        <v>132200</v>
      </c>
      <c r="F42" s="131">
        <f ca="1">прилож9!I219</f>
        <v>132200</v>
      </c>
    </row>
    <row r="43" spans="1:6" hidden="1">
      <c r="A43" s="6" t="s">
        <v>385</v>
      </c>
      <c r="B43" s="8" t="s">
        <v>377</v>
      </c>
      <c r="C43" s="7">
        <v>12</v>
      </c>
      <c r="D43" s="131">
        <f ca="1">прилож9!G259</f>
        <v>0</v>
      </c>
      <c r="E43" s="131">
        <f ca="1">прилож9!H259</f>
        <v>0</v>
      </c>
      <c r="F43" s="131">
        <f ca="1">прилож9!I259</f>
        <v>0</v>
      </c>
    </row>
    <row r="44" spans="1:6" ht="18.75" customHeight="1">
      <c r="A44" s="61" t="s">
        <v>489</v>
      </c>
      <c r="B44" s="5" t="s">
        <v>446</v>
      </c>
      <c r="C44" s="5" t="s">
        <v>370</v>
      </c>
      <c r="D44" s="130">
        <f ca="1">SUM(D45:D49)</f>
        <v>574238.58699999994</v>
      </c>
      <c r="E44" s="130">
        <f ca="1">SUM(E45:E49)</f>
        <v>69400.585000000006</v>
      </c>
      <c r="F44" s="130">
        <f ca="1">SUM(F45:F49)</f>
        <v>9370.505000000001</v>
      </c>
    </row>
    <row r="45" spans="1:6" ht="15" customHeight="1">
      <c r="A45" s="63" t="s">
        <v>488</v>
      </c>
      <c r="B45" s="8" t="s">
        <v>446</v>
      </c>
      <c r="C45" s="8" t="s">
        <v>369</v>
      </c>
      <c r="D45" s="134">
        <f ca="1">прилож9!G273</f>
        <v>281932.70899999997</v>
      </c>
      <c r="E45" s="134">
        <f ca="1">прилож9!H273</f>
        <v>2400</v>
      </c>
      <c r="F45" s="134">
        <f ca="1">прилож9!I273</f>
        <v>2400</v>
      </c>
    </row>
    <row r="46" spans="1:6" ht="15" customHeight="1">
      <c r="A46" s="6" t="s">
        <v>498</v>
      </c>
      <c r="B46" s="8" t="s">
        <v>446</v>
      </c>
      <c r="C46" s="8" t="s">
        <v>383</v>
      </c>
      <c r="D46" s="131">
        <f ca="1">прилож9!G299</f>
        <v>283448.77299999999</v>
      </c>
      <c r="E46" s="131">
        <f ca="1">прилож9!H299</f>
        <v>60053.58</v>
      </c>
      <c r="F46" s="131">
        <f ca="1">прилож9!I299</f>
        <v>23.5</v>
      </c>
    </row>
    <row r="47" spans="1:6" ht="15" customHeight="1">
      <c r="A47" s="6" t="s">
        <v>356</v>
      </c>
      <c r="B47" s="8" t="s">
        <v>446</v>
      </c>
      <c r="C47" s="8" t="s">
        <v>375</v>
      </c>
      <c r="D47" s="131">
        <f ca="1">прилож9!G369</f>
        <v>1800</v>
      </c>
      <c r="E47" s="131"/>
      <c r="F47" s="131"/>
    </row>
    <row r="48" spans="1:6" ht="27" hidden="1" customHeight="1">
      <c r="A48" s="6" t="s">
        <v>248</v>
      </c>
      <c r="B48" s="8" t="s">
        <v>446</v>
      </c>
      <c r="C48" s="8" t="s">
        <v>377</v>
      </c>
      <c r="D48" s="131"/>
      <c r="E48" s="131"/>
      <c r="F48" s="131"/>
    </row>
    <row r="49" spans="1:6" ht="18" customHeight="1">
      <c r="A49" s="70" t="s">
        <v>494</v>
      </c>
      <c r="B49" s="8" t="s">
        <v>446</v>
      </c>
      <c r="C49" s="8" t="s">
        <v>446</v>
      </c>
      <c r="D49" s="131">
        <f ca="1">прилож9!G388</f>
        <v>7057.1050000000005</v>
      </c>
      <c r="E49" s="131">
        <f ca="1">прилож9!H388</f>
        <v>6947.0050000000001</v>
      </c>
      <c r="F49" s="131">
        <f ca="1">прилож9!I388</f>
        <v>6947.0050000000001</v>
      </c>
    </row>
    <row r="50" spans="1:6" ht="16.5" customHeight="1">
      <c r="A50" s="4" t="s">
        <v>386</v>
      </c>
      <c r="B50" s="5" t="s">
        <v>380</v>
      </c>
      <c r="C50" s="5" t="s">
        <v>370</v>
      </c>
      <c r="D50" s="130">
        <f ca="1">D51+D52+D53+D54+D55</f>
        <v>1553099.9170000001</v>
      </c>
      <c r="E50" s="130" t="e">
        <f ca="1">E51+E52+E53+E54+E55</f>
        <v>#REF!</v>
      </c>
      <c r="F50" s="130" t="e">
        <f ca="1">F51+F52+F53+F54+F55</f>
        <v>#REF!</v>
      </c>
    </row>
    <row r="51" spans="1:6">
      <c r="A51" s="6" t="s">
        <v>387</v>
      </c>
      <c r="B51" s="8" t="s">
        <v>380</v>
      </c>
      <c r="C51" s="8" t="s">
        <v>369</v>
      </c>
      <c r="D51" s="131">
        <f ca="1">прилож9!G445</f>
        <v>540157.03500000003</v>
      </c>
      <c r="E51" s="131" t="e">
        <f ca="1">прилож9!H445</f>
        <v>#REF!</v>
      </c>
      <c r="F51" s="131" t="e">
        <f ca="1">прилож9!I445</f>
        <v>#REF!</v>
      </c>
    </row>
    <row r="52" spans="1:6">
      <c r="A52" s="6" t="s">
        <v>388</v>
      </c>
      <c r="B52" s="8" t="s">
        <v>380</v>
      </c>
      <c r="C52" s="8" t="s">
        <v>383</v>
      </c>
      <c r="D52" s="131">
        <f ca="1">прилож9!G483</f>
        <v>910381.32100000023</v>
      </c>
      <c r="E52" s="131" t="e">
        <f ca="1">прилож9!H483</f>
        <v>#REF!</v>
      </c>
      <c r="F52" s="131" t="e">
        <f ca="1">прилож9!I483</f>
        <v>#REF!</v>
      </c>
    </row>
    <row r="53" spans="1:6" ht="17.25" customHeight="1">
      <c r="A53" s="6" t="s">
        <v>14</v>
      </c>
      <c r="B53" s="8" t="s">
        <v>380</v>
      </c>
      <c r="C53" s="8" t="s">
        <v>375</v>
      </c>
      <c r="D53" s="131">
        <f ca="1">прилож9!G556+прилож9!G660</f>
        <v>75940.191999999995</v>
      </c>
      <c r="E53" s="131">
        <f ca="1">прилож9!H556+прилож9!H660</f>
        <v>80819.72</v>
      </c>
      <c r="F53" s="131">
        <f ca="1">прилож9!I556+прилож9!I660</f>
        <v>82975.72</v>
      </c>
    </row>
    <row r="54" spans="1:6" ht="15.75" customHeight="1">
      <c r="A54" s="6" t="s">
        <v>294</v>
      </c>
      <c r="B54" s="8" t="s">
        <v>380</v>
      </c>
      <c r="C54" s="8" t="s">
        <v>380</v>
      </c>
      <c r="D54" s="131">
        <f ca="1">прилож9!G581+прилож9!G676</f>
        <v>3306.7439999999997</v>
      </c>
      <c r="E54" s="131">
        <f ca="1">прилож9!H581+прилож9!H676</f>
        <v>3130.5210000000002</v>
      </c>
      <c r="F54" s="131">
        <f ca="1">прилож9!I581+прилож9!I676</f>
        <v>3130.5210000000002</v>
      </c>
    </row>
    <row r="55" spans="1:6" ht="15" customHeight="1">
      <c r="A55" s="6" t="s">
        <v>389</v>
      </c>
      <c r="B55" s="8" t="s">
        <v>380</v>
      </c>
      <c r="C55" s="8" t="s">
        <v>390</v>
      </c>
      <c r="D55" s="131">
        <f ca="1">прилож9!G592</f>
        <v>23314.625</v>
      </c>
      <c r="E55" s="131">
        <f ca="1">прилож9!H592</f>
        <v>23130.339999999997</v>
      </c>
      <c r="F55" s="131">
        <f ca="1">прилож9!I592</f>
        <v>23136.55</v>
      </c>
    </row>
    <row r="56" spans="1:6" ht="16.5" customHeight="1">
      <c r="A56" s="4" t="s">
        <v>416</v>
      </c>
      <c r="B56" s="5" t="s">
        <v>391</v>
      </c>
      <c r="C56" s="5" t="s">
        <v>370</v>
      </c>
      <c r="D56" s="130">
        <f ca="1">D57+D58</f>
        <v>34780.237999999998</v>
      </c>
      <c r="E56" s="130">
        <f ca="1">E57+E58</f>
        <v>35730.794999999998</v>
      </c>
      <c r="F56" s="130">
        <f ca="1">F57+F58</f>
        <v>38129.794999999998</v>
      </c>
    </row>
    <row r="57" spans="1:6" ht="15.75" customHeight="1">
      <c r="A57" s="6" t="s">
        <v>392</v>
      </c>
      <c r="B57" s="8" t="s">
        <v>391</v>
      </c>
      <c r="C57" s="8" t="s">
        <v>369</v>
      </c>
      <c r="D57" s="131">
        <f ca="1">прилож9!G683</f>
        <v>24479.550999999999</v>
      </c>
      <c r="E57" s="131">
        <f ca="1">прилож9!H683</f>
        <v>25544.545000000002</v>
      </c>
      <c r="F57" s="131">
        <f ca="1">прилож9!I683</f>
        <v>27877.545000000002</v>
      </c>
    </row>
    <row r="58" spans="1:6" ht="15.75" customHeight="1">
      <c r="A58" s="6" t="s">
        <v>417</v>
      </c>
      <c r="B58" s="8" t="s">
        <v>391</v>
      </c>
      <c r="C58" s="8" t="s">
        <v>377</v>
      </c>
      <c r="D58" s="131">
        <f ca="1">прилож9!G734</f>
        <v>10300.687</v>
      </c>
      <c r="E58" s="131">
        <f ca="1">прилож9!H734</f>
        <v>10186.25</v>
      </c>
      <c r="F58" s="131">
        <f ca="1">прилож9!I734</f>
        <v>10252.25</v>
      </c>
    </row>
    <row r="59" spans="1:6" ht="18.75" customHeight="1">
      <c r="A59" s="4" t="s">
        <v>394</v>
      </c>
      <c r="B59" s="9">
        <v>10</v>
      </c>
      <c r="C59" s="5" t="s">
        <v>370</v>
      </c>
      <c r="D59" s="130">
        <f ca="1">SUM(D60:D62)</f>
        <v>94108.401999999987</v>
      </c>
      <c r="E59" s="130" t="e">
        <f ca="1">SUM(E60:E62)</f>
        <v>#REF!</v>
      </c>
      <c r="F59" s="130" t="e">
        <f ca="1">SUM(F60:F62)</f>
        <v>#REF!</v>
      </c>
    </row>
    <row r="60" spans="1:6" ht="15.75" customHeight="1">
      <c r="A60" s="6" t="s">
        <v>395</v>
      </c>
      <c r="B60" s="7">
        <v>10</v>
      </c>
      <c r="C60" s="8" t="s">
        <v>369</v>
      </c>
      <c r="D60" s="131">
        <f ca="1">прилож9!G404</f>
        <v>3270</v>
      </c>
      <c r="E60" s="131">
        <f ca="1">прилож9!H404</f>
        <v>3270</v>
      </c>
      <c r="F60" s="131">
        <f ca="1">прилож9!I404</f>
        <v>3270</v>
      </c>
    </row>
    <row r="61" spans="1:6" ht="15.75" customHeight="1">
      <c r="A61" s="6" t="s">
        <v>76</v>
      </c>
      <c r="B61" s="7">
        <v>10</v>
      </c>
      <c r="C61" s="8" t="s">
        <v>375</v>
      </c>
      <c r="D61" s="131">
        <f ca="1">прилож9!G640+прилож9!G410</f>
        <v>11263.4</v>
      </c>
      <c r="E61" s="131">
        <f ca="1">прилож9!H640</f>
        <v>4160</v>
      </c>
      <c r="F61" s="131">
        <f ca="1">прилож9!I640</f>
        <v>4160</v>
      </c>
    </row>
    <row r="62" spans="1:6" ht="15.75" customHeight="1">
      <c r="A62" s="6" t="s">
        <v>411</v>
      </c>
      <c r="B62" s="7">
        <v>10</v>
      </c>
      <c r="C62" s="8" t="s">
        <v>377</v>
      </c>
      <c r="D62" s="131">
        <f ca="1">прилож9!G646+прилож9!G419+прилож9!G765</f>
        <v>79575.001999999993</v>
      </c>
      <c r="E62" s="131" t="e">
        <f ca="1">прилож9!H646+прилож9!H419+прилож9!H765</f>
        <v>#REF!</v>
      </c>
      <c r="F62" s="131" t="e">
        <f ca="1">прилож9!I646+прилож9!I419+прилож9!I765</f>
        <v>#REF!</v>
      </c>
    </row>
    <row r="63" spans="1:6" ht="16.5" customHeight="1">
      <c r="A63" s="4" t="s">
        <v>393</v>
      </c>
      <c r="B63" s="9">
        <v>11</v>
      </c>
      <c r="C63" s="5" t="s">
        <v>370</v>
      </c>
      <c r="D63" s="130">
        <f ca="1">D64</f>
        <v>113790.87100000001</v>
      </c>
      <c r="E63" s="130" t="e">
        <f ca="1">E64</f>
        <v>#REF!</v>
      </c>
      <c r="F63" s="130" t="e">
        <f ca="1">F64</f>
        <v>#REF!</v>
      </c>
    </row>
    <row r="64" spans="1:6" ht="15.75" customHeight="1">
      <c r="A64" s="6" t="s">
        <v>421</v>
      </c>
      <c r="B64" s="7">
        <v>11</v>
      </c>
      <c r="C64" s="8" t="s">
        <v>383</v>
      </c>
      <c r="D64" s="131">
        <f ca="1">прилож9!G774</f>
        <v>113790.87100000001</v>
      </c>
      <c r="E64" s="131" t="e">
        <f ca="1">прилож9!H774</f>
        <v>#REF!</v>
      </c>
      <c r="F64" s="131" t="e">
        <f ca="1">прилож9!I774</f>
        <v>#REF!</v>
      </c>
    </row>
    <row r="65" spans="1:6" ht="15.75" customHeight="1">
      <c r="A65" s="104" t="s">
        <v>6</v>
      </c>
      <c r="B65" s="9">
        <v>12</v>
      </c>
      <c r="C65" s="5" t="s">
        <v>370</v>
      </c>
      <c r="D65" s="130">
        <f ca="1">D66</f>
        <v>2701</v>
      </c>
      <c r="E65" s="130">
        <f ca="1">E66</f>
        <v>2670</v>
      </c>
      <c r="F65" s="130">
        <f ca="1">F66</f>
        <v>2670</v>
      </c>
    </row>
    <row r="66" spans="1:6" ht="17.25" customHeight="1">
      <c r="A66" s="49" t="s">
        <v>7</v>
      </c>
      <c r="B66" s="7">
        <v>12</v>
      </c>
      <c r="C66" s="8" t="s">
        <v>383</v>
      </c>
      <c r="D66" s="131">
        <f ca="1">прилож9!G437</f>
        <v>2701</v>
      </c>
      <c r="E66" s="131">
        <f ca="1">прилож9!H437</f>
        <v>2670</v>
      </c>
      <c r="F66" s="131">
        <f ca="1">прилож9!I437</f>
        <v>2670</v>
      </c>
    </row>
    <row r="67" spans="1:6" s="20" customFormat="1" ht="27" customHeight="1">
      <c r="A67" s="40" t="s">
        <v>287</v>
      </c>
      <c r="B67" s="9">
        <v>14</v>
      </c>
      <c r="C67" s="5" t="s">
        <v>370</v>
      </c>
      <c r="D67" s="132">
        <f ca="1">D68+D69</f>
        <v>42230.75</v>
      </c>
      <c r="E67" s="132">
        <f ca="1">E68</f>
        <v>36730.75</v>
      </c>
      <c r="F67" s="132">
        <f ca="1">F68</f>
        <v>35730.75</v>
      </c>
    </row>
    <row r="68" spans="1:6" ht="25.5">
      <c r="A68" s="6" t="s">
        <v>418</v>
      </c>
      <c r="B68" s="7">
        <v>14</v>
      </c>
      <c r="C68" s="8" t="s">
        <v>369</v>
      </c>
      <c r="D68" s="131">
        <f ca="1">прилож9!G876</f>
        <v>42230.75</v>
      </c>
      <c r="E68" s="131">
        <f ca="1">прилож9!H876</f>
        <v>36730.75</v>
      </c>
      <c r="F68" s="131">
        <f ca="1">прилож9!I876</f>
        <v>35730.75</v>
      </c>
    </row>
    <row r="69" spans="1:6" ht="19.5" hidden="1" customHeight="1">
      <c r="A69" s="2" t="s">
        <v>316</v>
      </c>
      <c r="B69" s="7">
        <v>14</v>
      </c>
      <c r="C69" s="8" t="s">
        <v>375</v>
      </c>
      <c r="D69" s="131">
        <f ca="1">прилож9!G885</f>
        <v>0</v>
      </c>
      <c r="E69" s="131"/>
      <c r="F69" s="131"/>
    </row>
    <row r="70" spans="1:6" ht="18.75" hidden="1" customHeight="1">
      <c r="A70" s="104" t="s">
        <v>13</v>
      </c>
      <c r="B70" s="7"/>
      <c r="C70" s="8"/>
      <c r="D70" s="131"/>
      <c r="E70" s="116">
        <f ca="1">прилож9!H891</f>
        <v>16143.328</v>
      </c>
      <c r="F70" s="116">
        <f ca="1">прилож9!I891</f>
        <v>33272.934000000001</v>
      </c>
    </row>
    <row r="71" spans="1:6" ht="19.5" customHeight="1">
      <c r="A71" s="10" t="s">
        <v>396</v>
      </c>
      <c r="B71" s="11"/>
      <c r="C71" s="11"/>
      <c r="D71" s="132">
        <f ca="1">D25+D34+D38+D44+D50+D56+D59+D63+D65+D67</f>
        <v>3013782.2499999995</v>
      </c>
      <c r="E71" s="132" t="e">
        <f ca="1">E25+E34+E38+E44+E50+E56+E59+E63+E65+E67+E70</f>
        <v>#REF!</v>
      </c>
      <c r="F71" s="132" t="e">
        <f ca="1">F25+F34+F38+F44+F50+F56+F59+F63+F65+F67+F70</f>
        <v>#REF!</v>
      </c>
    </row>
    <row r="72" spans="1:6" ht="18" customHeight="1">
      <c r="A72" s="10" t="s">
        <v>422</v>
      </c>
      <c r="B72" s="12"/>
      <c r="C72" s="12"/>
      <c r="D72" s="121">
        <f ca="1">прилож9!G893</f>
        <v>-113021.07399999999</v>
      </c>
      <c r="E72" s="121">
        <v>0</v>
      </c>
      <c r="F72" s="121">
        <v>0</v>
      </c>
    </row>
  </sheetData>
  <mergeCells count="19">
    <mergeCell ref="B7:E7"/>
    <mergeCell ref="B8:E8"/>
    <mergeCell ref="B9:E9"/>
    <mergeCell ref="B1:D1"/>
    <mergeCell ref="B2:E2"/>
    <mergeCell ref="B3:D3"/>
    <mergeCell ref="B4:E4"/>
    <mergeCell ref="B5:E5"/>
    <mergeCell ref="B6:D6"/>
    <mergeCell ref="B10:D10"/>
    <mergeCell ref="B16:E16"/>
    <mergeCell ref="B17:D17"/>
    <mergeCell ref="A20:D20"/>
    <mergeCell ref="B12:D12"/>
    <mergeCell ref="B13:D13"/>
    <mergeCell ref="B14:D14"/>
    <mergeCell ref="B15:D15"/>
    <mergeCell ref="B19:C19"/>
    <mergeCell ref="B18:C18"/>
  </mergeCells>
  <phoneticPr fontId="0" type="noConversion"/>
  <pageMargins left="0.89" right="0.24" top="0.27" bottom="0.25" header="0.27" footer="0.25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прилож9</vt:lpstr>
      <vt:lpstr>прил11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FIN1</dc:creator>
  <cp:lastModifiedBy>Admin</cp:lastModifiedBy>
  <cp:lastPrinted>2022-09-27T22:05:55Z</cp:lastPrinted>
  <dcterms:created xsi:type="dcterms:W3CDTF">1996-10-14T23:33:28Z</dcterms:created>
  <dcterms:modified xsi:type="dcterms:W3CDTF">2022-09-27T22:06:13Z</dcterms:modified>
</cp:coreProperties>
</file>