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120" windowWidth="11355" windowHeight="8700"/>
  </bookViews>
  <sheets>
    <sheet name="Доходы в отчет" sheetId="9" r:id="rId1"/>
  </sheets>
  <calcPr calcId="145621"/>
</workbook>
</file>

<file path=xl/calcChain.xml><?xml version="1.0" encoding="utf-8"?>
<calcChain xmlns="http://schemas.openxmlformats.org/spreadsheetml/2006/main">
  <c r="E68" i="9" l="1"/>
  <c r="D68" i="9"/>
  <c r="C68" i="9"/>
  <c r="G68" i="9"/>
  <c r="F68" i="9"/>
  <c r="I110" i="9"/>
  <c r="H110" i="9"/>
  <c r="I70" i="9"/>
  <c r="H70" i="9"/>
  <c r="I57" i="9"/>
  <c r="H57" i="9"/>
  <c r="G106" i="9" l="1"/>
  <c r="F106" i="9"/>
  <c r="E106" i="9"/>
  <c r="C106" i="9"/>
  <c r="D106" i="9"/>
  <c r="H107" i="9"/>
  <c r="I103" i="9"/>
  <c r="H103" i="9"/>
  <c r="I52" i="9"/>
  <c r="H52" i="9"/>
  <c r="I59" i="9"/>
  <c r="H59" i="9"/>
  <c r="I58" i="9"/>
  <c r="H58" i="9"/>
  <c r="I56" i="9"/>
  <c r="H56" i="9"/>
  <c r="I63" i="9"/>
  <c r="H63" i="9"/>
  <c r="I62" i="9"/>
  <c r="H62" i="9"/>
  <c r="I61" i="9"/>
  <c r="H61" i="9"/>
  <c r="I65" i="9"/>
  <c r="H65" i="9"/>
  <c r="I64" i="9"/>
  <c r="H64" i="9"/>
  <c r="C14" i="9" l="1"/>
  <c r="C32" i="9" l="1"/>
  <c r="G82" i="9"/>
  <c r="G81" i="9" s="1"/>
  <c r="F82" i="9"/>
  <c r="F81" i="9" s="1"/>
  <c r="E82" i="9"/>
  <c r="E81" i="9" s="1"/>
  <c r="D82" i="9"/>
  <c r="D81" i="9" s="1"/>
  <c r="I104" i="9"/>
  <c r="H104" i="9"/>
  <c r="I102" i="9"/>
  <c r="H102" i="9"/>
  <c r="I101" i="9"/>
  <c r="I95" i="9"/>
  <c r="H95" i="9"/>
  <c r="H83" i="9"/>
  <c r="I60" i="9"/>
  <c r="H60" i="9"/>
  <c r="G23" i="9"/>
  <c r="F23" i="9"/>
  <c r="E23" i="9"/>
  <c r="D23" i="9"/>
  <c r="C23" i="9"/>
  <c r="H111" i="9" l="1"/>
  <c r="I53" i="9"/>
  <c r="I51" i="9"/>
  <c r="I66" i="9"/>
  <c r="I55" i="9"/>
  <c r="I80" i="9"/>
  <c r="I79" i="9"/>
  <c r="H109" i="9"/>
  <c r="H108" i="9"/>
  <c r="H105" i="9"/>
  <c r="H101" i="9"/>
  <c r="H100" i="9"/>
  <c r="H99" i="9"/>
  <c r="H98" i="9"/>
  <c r="H97" i="9"/>
  <c r="H96" i="9"/>
  <c r="H94" i="9"/>
  <c r="H93" i="9"/>
  <c r="H92" i="9"/>
  <c r="H91" i="9"/>
  <c r="H90" i="9"/>
  <c r="H89" i="9"/>
  <c r="H88" i="9"/>
  <c r="H87" i="9"/>
  <c r="H86" i="9"/>
  <c r="H85" i="9"/>
  <c r="H84" i="9"/>
  <c r="H80" i="9"/>
  <c r="H79" i="9"/>
  <c r="H78" i="9"/>
  <c r="H77" i="9"/>
  <c r="H76" i="9"/>
  <c r="H75" i="9"/>
  <c r="H74" i="9"/>
  <c r="H73" i="9"/>
  <c r="H72" i="9"/>
  <c r="H71" i="9"/>
  <c r="H66" i="9"/>
  <c r="H55" i="9"/>
  <c r="H54" i="9"/>
  <c r="H53" i="9"/>
  <c r="H51" i="9"/>
  <c r="H46" i="9"/>
  <c r="H43" i="9"/>
  <c r="H41" i="9"/>
  <c r="H39" i="9"/>
  <c r="H36" i="9"/>
  <c r="H35" i="9"/>
  <c r="H33" i="9"/>
  <c r="H30" i="9"/>
  <c r="H28" i="9"/>
  <c r="H27" i="9"/>
  <c r="H26" i="9"/>
  <c r="H25" i="9"/>
  <c r="H24" i="9"/>
  <c r="H21" i="9"/>
  <c r="H20" i="9"/>
  <c r="H18" i="9"/>
  <c r="H17" i="9"/>
  <c r="H16" i="9"/>
  <c r="H15" i="9"/>
  <c r="H13" i="9"/>
  <c r="H11" i="9"/>
  <c r="H44" i="9"/>
  <c r="C82" i="9" l="1"/>
  <c r="C81" i="9" s="1"/>
  <c r="I100" i="9"/>
  <c r="I94" i="9"/>
  <c r="I93" i="9"/>
  <c r="H106" i="9" l="1"/>
  <c r="G67" i="9"/>
  <c r="G50" i="9" s="1"/>
  <c r="F67" i="9"/>
  <c r="F50" i="9" s="1"/>
  <c r="E67" i="9"/>
  <c r="I11" i="9"/>
  <c r="I13" i="9"/>
  <c r="I18" i="9"/>
  <c r="I17" i="9"/>
  <c r="I16" i="9"/>
  <c r="I15" i="9"/>
  <c r="I21" i="9"/>
  <c r="I20" i="9"/>
  <c r="I28" i="9"/>
  <c r="I27" i="9"/>
  <c r="I26" i="9"/>
  <c r="I25" i="9"/>
  <c r="I24" i="9"/>
  <c r="I30" i="9"/>
  <c r="I36" i="9"/>
  <c r="I35" i="9"/>
  <c r="I33" i="9"/>
  <c r="I41" i="9"/>
  <c r="I39" i="9"/>
  <c r="I43" i="9"/>
  <c r="I109" i="9"/>
  <c r="I105" i="9"/>
  <c r="I99" i="9"/>
  <c r="I98" i="9"/>
  <c r="I97" i="9"/>
  <c r="I96" i="9"/>
  <c r="I92" i="9"/>
  <c r="I91" i="9"/>
  <c r="I90" i="9"/>
  <c r="I89" i="9"/>
  <c r="I88" i="9"/>
  <c r="I87" i="9"/>
  <c r="I86" i="9"/>
  <c r="I85" i="9"/>
  <c r="I84" i="9"/>
  <c r="I83" i="9"/>
  <c r="I78" i="9"/>
  <c r="I77" i="9"/>
  <c r="I76" i="9"/>
  <c r="I75" i="9"/>
  <c r="I74" i="9"/>
  <c r="I73" i="9"/>
  <c r="I72" i="9"/>
  <c r="I71" i="9"/>
  <c r="I54" i="9"/>
  <c r="I44" i="9"/>
  <c r="C67" i="9"/>
  <c r="C50" i="9" s="1"/>
  <c r="H49" i="9" l="1"/>
  <c r="E50" i="9"/>
  <c r="H67" i="9"/>
  <c r="H68" i="9"/>
  <c r="H81" i="9"/>
  <c r="H82" i="9"/>
  <c r="I68" i="9"/>
  <c r="F48" i="9"/>
  <c r="F47" i="9" s="1"/>
  <c r="G48" i="9"/>
  <c r="G47" i="9" s="1"/>
  <c r="C48" i="9"/>
  <c r="C47" i="9" s="1"/>
  <c r="I106" i="9"/>
  <c r="D67" i="9"/>
  <c r="I67" i="9" s="1"/>
  <c r="I111" i="9"/>
  <c r="I82" i="9"/>
  <c r="I81" i="9" s="1"/>
  <c r="I49" i="9"/>
  <c r="E38" i="9"/>
  <c r="F38" i="9"/>
  <c r="G38" i="9"/>
  <c r="F32" i="9"/>
  <c r="G32" i="9"/>
  <c r="E32" i="9"/>
  <c r="H32" i="9" s="1"/>
  <c r="E14" i="9"/>
  <c r="F14" i="9"/>
  <c r="G14" i="9"/>
  <c r="D14" i="9"/>
  <c r="E10" i="9"/>
  <c r="E12" i="9"/>
  <c r="E19" i="9"/>
  <c r="E29" i="9"/>
  <c r="E34" i="9"/>
  <c r="E42" i="9"/>
  <c r="E45" i="9"/>
  <c r="D38" i="9"/>
  <c r="D42" i="9"/>
  <c r="D40" i="9" s="1"/>
  <c r="D32" i="9"/>
  <c r="G10" i="9"/>
  <c r="G12" i="9"/>
  <c r="G19" i="9"/>
  <c r="G29" i="9"/>
  <c r="G34" i="9"/>
  <c r="G42" i="9"/>
  <c r="G40" i="9" s="1"/>
  <c r="G45" i="9"/>
  <c r="F10" i="9"/>
  <c r="F12" i="9"/>
  <c r="F19" i="9"/>
  <c r="F29" i="9"/>
  <c r="F34" i="9"/>
  <c r="F42" i="9"/>
  <c r="F40" i="9" s="1"/>
  <c r="F45" i="9"/>
  <c r="D10" i="9"/>
  <c r="D12" i="9"/>
  <c r="D19" i="9"/>
  <c r="D29" i="9"/>
  <c r="D34" i="9"/>
  <c r="D45" i="9"/>
  <c r="C45" i="9"/>
  <c r="C10" i="9"/>
  <c r="C12" i="9"/>
  <c r="C19" i="9"/>
  <c r="C29" i="9"/>
  <c r="C34" i="9"/>
  <c r="C31" i="9" s="1"/>
  <c r="C38" i="9"/>
  <c r="C42" i="9"/>
  <c r="C40" i="9" s="1"/>
  <c r="H19" i="9" l="1"/>
  <c r="C37" i="9"/>
  <c r="H12" i="9"/>
  <c r="H10" i="9"/>
  <c r="E48" i="9"/>
  <c r="E47" i="9" s="1"/>
  <c r="H34" i="9"/>
  <c r="H29" i="9"/>
  <c r="H45" i="9"/>
  <c r="H42" i="9"/>
  <c r="H38" i="9"/>
  <c r="H14" i="9"/>
  <c r="D50" i="9"/>
  <c r="F37" i="9"/>
  <c r="G37" i="9"/>
  <c r="I32" i="9"/>
  <c r="I38" i="9"/>
  <c r="E40" i="9"/>
  <c r="I42" i="9"/>
  <c r="D9" i="9"/>
  <c r="I34" i="9"/>
  <c r="I19" i="9"/>
  <c r="G31" i="9"/>
  <c r="G9" i="9"/>
  <c r="D37" i="9"/>
  <c r="I29" i="9"/>
  <c r="I12" i="9"/>
  <c r="I45" i="9"/>
  <c r="I10" i="9"/>
  <c r="I14" i="9"/>
  <c r="D31" i="9"/>
  <c r="E9" i="9"/>
  <c r="C9" i="9"/>
  <c r="F31" i="9"/>
  <c r="F9" i="9"/>
  <c r="E31" i="9"/>
  <c r="H31" i="9" s="1"/>
  <c r="H48" i="9" l="1"/>
  <c r="F8" i="9"/>
  <c r="F112" i="9" s="1"/>
  <c r="H47" i="9"/>
  <c r="I23" i="9"/>
  <c r="H23" i="9"/>
  <c r="I40" i="9"/>
  <c r="H40" i="9"/>
  <c r="H9" i="9"/>
  <c r="D48" i="9"/>
  <c r="I50" i="9"/>
  <c r="G8" i="9"/>
  <c r="G112" i="9" s="1"/>
  <c r="I31" i="9"/>
  <c r="E37" i="9"/>
  <c r="D8" i="9"/>
  <c r="G22" i="9"/>
  <c r="D22" i="9"/>
  <c r="I9" i="9"/>
  <c r="F22" i="9"/>
  <c r="C22" i="9"/>
  <c r="C8" i="9"/>
  <c r="D47" i="9" l="1"/>
  <c r="I47" i="9" s="1"/>
  <c r="E8" i="9"/>
  <c r="I8" i="9" s="1"/>
  <c r="H37" i="9"/>
  <c r="C112" i="9"/>
  <c r="I48" i="9"/>
  <c r="I37" i="9"/>
  <c r="E22" i="9"/>
  <c r="D112" i="9" l="1"/>
  <c r="E112" i="9"/>
  <c r="H112" i="9" s="1"/>
  <c r="H8" i="9"/>
  <c r="I22" i="9"/>
  <c r="H22" i="9"/>
  <c r="I112" i="9" l="1"/>
</calcChain>
</file>

<file path=xl/sharedStrings.xml><?xml version="1.0" encoding="utf-8"?>
<sst xmlns="http://schemas.openxmlformats.org/spreadsheetml/2006/main" count="244" uniqueCount="219">
  <si>
    <t xml:space="preserve">Код дохода </t>
  </si>
  <si>
    <t>Доходы бюджета - ИТОГО</t>
  </si>
  <si>
    <t>000 8 50 00000 00 0000 000</t>
  </si>
  <si>
    <t>Налог на доходы физических лиц</t>
  </si>
  <si>
    <t>Единый налог на вмененный доход для отдельных видов деятельности</t>
  </si>
  <si>
    <t>Единый сельскохозяйственный налог</t>
  </si>
  <si>
    <t>Плата за негативное воздействие на окружающую среду</t>
  </si>
  <si>
    <t>Невыясненные поступления</t>
  </si>
  <si>
    <t xml:space="preserve"> Наименование показателя</t>
  </si>
  <si>
    <t>2</t>
  </si>
  <si>
    <t>НАЛОГОВЫЕ И НЕНАЛОГОВЫЕ ДОХОДЫ</t>
  </si>
  <si>
    <t>000 1 00 00000 00 0000 000</t>
  </si>
  <si>
    <t>НАЛОГИ НА ПРИБЫЛЬ, ДОХОДЫ</t>
  </si>
  <si>
    <t>000 1 01 00000 00 0000 000</t>
  </si>
  <si>
    <t>000 1 01 02000 01 0000 110</t>
  </si>
  <si>
    <t>НАЛОГИ НА СОВОКУПНЫЙ ДОХОД</t>
  </si>
  <si>
    <t>000 1 05 00000 00 0000 000</t>
  </si>
  <si>
    <t>ГОСУДАРСТВЕННАЯ ПОШЛИНА</t>
  </si>
  <si>
    <t>000 1 08 00000 00 0000 000</t>
  </si>
  <si>
    <t>Государственная пошлина по делам, рассматриваемым в судах общей юрисдикции, мировыми судьями</t>
  </si>
  <si>
    <t>000 1 08 03000 01 0000 110</t>
  </si>
  <si>
    <t>ДОХОДЫ ОТ ИСПОЛЬЗОВАНИЯ ИМУЩЕСТВА, НАХОДЯЩЕГОСЯ В ГОСУДАРСТВЕННОЙ И МУНИЦИПАЛЬНОЙ СОБСТВЕННОСТИ</t>
  </si>
  <si>
    <t>000 1 11 00000 00 0000 000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</si>
  <si>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</si>
  <si>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000 1 11 05010 00 0000 120</t>
  </si>
  <si>
    <t>000 1 11 09000 00 0000 120</t>
  </si>
  <si>
    <t>ПЛАТЕЖИ ПРИ ПОЛЬЗОВАНИИ ПРИРОДНЫМИ РЕСУРСАМИ</t>
  </si>
  <si>
    <t>000 1 12 00000 00 0000 000</t>
  </si>
  <si>
    <t>000 1 12 01000 01 0000 120</t>
  </si>
  <si>
    <t>000 1 13 00000 00 0000 000</t>
  </si>
  <si>
    <t>ДОХОДЫ ОТ ПРОДАЖИ МАТЕРИАЛЬНЫХ И НЕМАТЕРИАЛЬНЫХ АКТИВОВ</t>
  </si>
  <si>
    <t>000 1 14 00000 00 0000 000</t>
  </si>
  <si>
    <t>000 1 14 02000 00 0000 000</t>
  </si>
  <si>
    <t>000 1 14 06000 00 0000 430</t>
  </si>
  <si>
    <t>000 1 14 06010 00 0000 430</t>
  </si>
  <si>
    <t>ШТРАФЫ, САНКЦИИ, ВОЗМЕЩЕНИЕ УЩЕРБА</t>
  </si>
  <si>
    <t>000 1 16 00000 00 0000 000</t>
  </si>
  <si>
    <t>ПРОЧИЕ НЕНАЛОГОВЫЕ ДОХОДЫ</t>
  </si>
  <si>
    <t>000 1 17 00000 00 0000 000</t>
  </si>
  <si>
    <t>000 1 17 01000 00 0000 180</t>
  </si>
  <si>
    <t>000 1 13 01000 00 0000 130</t>
  </si>
  <si>
    <t>Доходы от оказания платных услуг(работ)</t>
  </si>
  <si>
    <t>Доходы от компенсации затрат государства</t>
  </si>
  <si>
    <t>000 1 13 02000 00 0000 130</t>
  </si>
  <si>
    <t>000 1 14 02050 05 0000 410</t>
  </si>
  <si>
    <t xml:space="preserve">Доходы от продажи земельных участков, государственная собственность на которые не разграничена 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</si>
  <si>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</si>
  <si>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Налог, взимаемый в связи с применением патентной системы налогообложения</t>
  </si>
  <si>
    <t xml:space="preserve"> 000 1 03 00000 00 0000 000</t>
  </si>
  <si>
    <t>000 1 11 05020 00 0000 120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</si>
  <si>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</si>
  <si>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Акцизы по подакцизным товарам (продукции), производимым на территории Российской Федерации</t>
  </si>
  <si>
    <t>000 1 03 02000 01 0000 110</t>
  </si>
  <si>
    <t>НАЛОГИ НА ТОВАРЫ (РАБОТЫ, УСЛУГИ), РЕАЛИЗУЕМЫЕ НА ТЕРРИТОРИИ РОССИЙСКОЙ ФЕДЕРАЦИИ</t>
  </si>
  <si>
    <t>000 1 05 02000 02 0000 110</t>
  </si>
  <si>
    <t>000 1 05 03000 01 0000 110</t>
  </si>
  <si>
    <t>000 1 05 04000 02 0000 110</t>
  </si>
  <si>
    <t>000 1 08 07000 01 0000 110</t>
  </si>
  <si>
    <t>Государственная пошлина за государственную регистрацию, а также за совершение прочих юридически значимых действий</t>
  </si>
  <si>
    <t>Плата по соглашениям об установлении сервитута в отношении земельных участков, государственная собственность на которые не разграничена</t>
  </si>
  <si>
    <t>000 1 11 05310 00 0000 120</t>
  </si>
  <si>
    <t>Прочие доходы от оказания платных услуг(работ)</t>
  </si>
  <si>
    <t>Доходы, поступающие в порядке возмещения расходов, понесенных в связи с эксплуатацией имущества</t>
  </si>
  <si>
    <t>000 1 13 02060 00 0000 130</t>
  </si>
  <si>
    <t>000 1 13 02990 00 0000 130</t>
  </si>
  <si>
    <t>ДОХОДЫ ОТ ОКАЗАНИЯ ПЛАТНЫХ УСЛУГ (РАБОТ) И КОМПЕНСАЦИИ ЗАТРАТ ГОСУДАРСТВА</t>
  </si>
  <si>
    <t xml:space="preserve"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
</t>
  </si>
  <si>
    <t xml:space="preserve">Доходы от продажи земельных участков, находящихся в государственной и муниципальной собственности 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</si>
  <si>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муниципальной собственности</t>
  </si>
  <si>
    <t>000 1 14 06300 00 0000 430</t>
  </si>
  <si>
    <t xml:space="preserve"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</t>
  </si>
  <si>
    <t>000 1 14 06310 00 0000 430</t>
  </si>
  <si>
    <t>000 1 11 05070 00 0000 120</t>
  </si>
  <si>
    <t>Пояснение</t>
  </si>
  <si>
    <t xml:space="preserve">НАЛОГОВЫЕ ДОХОДЫ </t>
  </si>
  <si>
    <t xml:space="preserve">НЕНАЛОГОВЫЕ ДОХОДЫ 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</si>
  <si>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</si>
  <si>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 xml:space="preserve">Прогноз </t>
  </si>
  <si>
    <t>000 1 13 01990 00 0000 130</t>
  </si>
  <si>
    <t>Порочие доходы от компенсации затрат государства</t>
  </si>
  <si>
    <t xml:space="preserve">  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</si>
  <si>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000 1 05 01000 01 0000 110</t>
  </si>
  <si>
    <t>Налог, взимаемый в связи с применением упрощённой системы налогообложения</t>
  </si>
  <si>
    <t>БЕЗВОЗМЕЗДНЫЕ ПОСТУПЛЕНИЯ</t>
  </si>
  <si>
    <t>000 2 00 00000 00 0000 000</t>
  </si>
  <si>
    <t>БЕЗВОЗМЕЗДНЫЕ ПОСТУПЛЕНИЯ ОТ ДРУГИХ БЮДЖЕТОВ БЮДЖЕТНОЙ СИСТЕМЫ РОССИЙСКОЙ ФЕДЕРАЦИИ</t>
  </si>
  <si>
    <t>000 2 02 00000 00 0000 000</t>
  </si>
  <si>
    <t xml:space="preserve">Дотации бюджетам бюджетной системы Российской Федерации
</t>
  </si>
  <si>
    <t>000 2 02 10000 00 0000 150</t>
  </si>
  <si>
    <t>Субсидии бюджетам субъектов Российской Федерации и муниципальных образований (межбюджетные субсидии)</t>
  </si>
  <si>
    <t>000 2 02 20000 00 0000 150</t>
  </si>
  <si>
    <t>Субсидии бюджетам муниципальных районов на создание в общеобразовательных организациях, расположенных в сельской местности, условий для занятий физической культурой и спортом</t>
  </si>
  <si>
    <t xml:space="preserve">Прочие субсидии </t>
  </si>
  <si>
    <t>000 2 02 29999 00 0000 150</t>
  </si>
  <si>
    <t>Прочие субсидии бюджетам муниципальных районов</t>
  </si>
  <si>
    <t>000 2 02 29999 05 0000 150</t>
  </si>
  <si>
    <t>в том числе:</t>
  </si>
  <si>
    <t>на комплектование книжных фондов и обеспечение информационно-техническим  оборудованием библиотек</t>
  </si>
  <si>
    <t>на обеспечение граждан твердым топливом (дровами)</t>
  </si>
  <si>
    <t>на капитальный ремонт зданий муниципальных общеобразовательных учреждений</t>
  </si>
  <si>
    <t>Субвенции бюджетам бюджетной системы Российской Федерации</t>
  </si>
  <si>
    <t>000 2 02 30000 00 0000 150</t>
  </si>
  <si>
    <t>000 2 02 30024 05 0000 150</t>
  </si>
  <si>
    <t>реализация дошкольного, общего и дополнительного образования в муниципальных общеобразовательных учреждениях по основным общеобразовательным программам</t>
  </si>
  <si>
    <t>на организацию и обеспечение оздоровления и отдыха детей (за исключением организации отдыха детей в каникулярное время)</t>
  </si>
  <si>
    <t>на обеспечение государственных гарантий реализации прав на получение общедоступного и бесплатного дошкольного образования</t>
  </si>
  <si>
    <t>на обеспечение мер социальной поддержки педагогическим работникам</t>
  </si>
  <si>
    <t xml:space="preserve">на осуществление государственного управления охраной труда </t>
  </si>
  <si>
    <t>на обеспечение детей-сирот и детей, оставшихся без попечения родителей, лиц из числа детей-сирот и детей, оставшихся без попечения родителей, жилыми помещениями</t>
  </si>
  <si>
    <t>на осуществление государственных полномочий по регистрации и учету граждан, имеющих право на получение жилищных субсидий в связи с переселением из районов Крайнего Севера и приравненных к ним местностей.</t>
  </si>
  <si>
    <t>на расчет и предоставление дотаций на выравнивание бюджетной обеспеченности бюджетам поселений, входящих в состав муниципального района</t>
  </si>
  <si>
    <t xml:space="preserve">Субвенции бюджетам муниципальных районов на компенсацию части родительской платы за содержание ребенка в муниципальных образовательных учреждениях, реализующих основную общеобразовательную программу дошкольного образования
</t>
  </si>
  <si>
    <t>Субвенции бюджетам МР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</si>
  <si>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Субвенции бюджетам на государственную регистрацию актов гражданского состояния</t>
  </si>
  <si>
    <t>Иные межбюджетные трансферты</t>
  </si>
  <si>
    <t>000 2 02 40000 00 0000 150</t>
  </si>
  <si>
    <t>ВОЗВРАТ ОСТАТКОВ, СУБСИДИЙ, СУБВЕНЦИЙ И ИНЫХ МЕЖБЮДЖЕТНЫХ ТРАНСФЕРТОВ, ИМЕЮЩИХ ЦЕЛЕВОЕ НАЗНАЧЕНИЕ, ПРОШЛЫХ ЛЕТ</t>
  </si>
  <si>
    <t>000 2 19 00000 00 0000 150</t>
  </si>
  <si>
    <t>Рост (+), снижение (-)</t>
  </si>
  <si>
    <t xml:space="preserve">Субсидии бюджетам муниципальных районов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
</t>
  </si>
  <si>
    <t xml:space="preserve">Субсидии бюджетам муниципальных районов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
</t>
  </si>
  <si>
    <t>000 2 02 20299 05 0000 150</t>
  </si>
  <si>
    <t xml:space="preserve">000 2 02 20302 05 0000 150
</t>
  </si>
  <si>
    <t xml:space="preserve">Субсидии бюджетам на создание дополнительных мест для детей в возрасте от 1,5 до 3 лет в образовательных организациях, осуществляющих образовательную деятельность по образовательным программам дошкольного образования
</t>
  </si>
  <si>
    <t>Субсидии бюджетам муниципальных районов на создание новых мест в образовательных организациях различных типов для реализации дополнительных общеразвивающих программ всех направленностей</t>
  </si>
  <si>
    <t xml:space="preserve">000 2 02 25232 00 0000 150
</t>
  </si>
  <si>
    <t>000 2 02 25491 05 0000 150</t>
  </si>
  <si>
    <t>на реализацию государственных полномочий органов опеки и попечительства в отношении несовершеннолетних</t>
  </si>
  <si>
    <t>Межбюджетные трансферты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</si>
  <si>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Межбюджетные трансферты, передаваемые бюджетам муниципальных районов на финансовое обеспечение дорожной деятельности в рамках реализации национального проекта "Безопасные и качественные автомобильные дороги"</t>
  </si>
  <si>
    <t xml:space="preserve">Субвенции бюджетам муниципальных районов на выплату единовременного пособия при всех формах устройства детей, лишенных родительского попечения, в семью
</t>
  </si>
  <si>
    <t>Субвенции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</si>
  <si>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 xml:space="preserve">Субвенции бюджетам муниципальных районов на выполнение передаваемых полномочий субъектов Российской Федерации: </t>
  </si>
  <si>
    <t>8=5-3</t>
  </si>
  <si>
    <t>9=5-4</t>
  </si>
  <si>
    <t>2024 год</t>
  </si>
  <si>
    <t>Субсидии бюджетам муниципальных районов на обеспечение мероприятий по модернизации систем коммунальной инфраструктуры за счет средств, поступивших от государственной корпорации - Фонда содействия реформированию жилищно-коммунального хозяйства</t>
  </si>
  <si>
    <t>000 2 02 20300 05 0000 150</t>
  </si>
  <si>
    <t xml:space="preserve">Субсидии бюджетам муниципальных районов на строительство и реконструкцию (модернизацию) объектов питьевого водоснабжения
</t>
  </si>
  <si>
    <t>Субсидии бюджетам муниципальных районов на обеспечение развития и укрепления МТБ домов культуры в населенных пунктах с числом жителей до 50 тысяч человек</t>
  </si>
  <si>
    <t>000 2 02 25243 05 0000 150</t>
  </si>
  <si>
    <t>000 2 02 25467 05 0000 150</t>
  </si>
  <si>
    <t>Субсидии бюджетам муниципальных районов на поддержку отрасли культуры</t>
  </si>
  <si>
    <t>Субсидии бюджетам муниципальных районов на обеспечение комплексного развития сельских территорий</t>
  </si>
  <si>
    <t>000 2 02 25519 05 0000 150</t>
  </si>
  <si>
    <t>000 2 02 25576 05 0000 150</t>
  </si>
  <si>
    <t>на мероприятия по созданию и развитию системы газоснабжения</t>
  </si>
  <si>
    <t>на организацию физкультурно-спортивной работы по месту жительства</t>
  </si>
  <si>
    <t>на приобретение и поставку спортивного инвентаря, спортивного оборудования и иного имущества для развития массового спорта</t>
  </si>
  <si>
    <t>Субвенции бюджетам муниципальных районов на предоставление жилых помещений детям – сиротам и детям, оставшимся без попечения родителей, лицам из их числа по договорам найма специализированных жилых помещений</t>
  </si>
  <si>
    <t xml:space="preserve">Субвенции бюджетам муниципальных районов на проведение Всероссийской переписи населения 
</t>
  </si>
  <si>
    <t>Единая субвенция бюджетам муниципальных районов из бюджета субъекта Российской Федерации</t>
  </si>
  <si>
    <t xml:space="preserve">Прочие субвенции бюджетам муниципальных районов
</t>
  </si>
  <si>
    <t>000 2 07 05030 05 0000 180</t>
  </si>
  <si>
    <t>ПРОЧИЕ БЕЗВОЗМЕЗДНЫЕ ПОСТУПЛЕНИЯ В БЮДЖЕТЫ МУНИЦИПАЛЬНЫХ РАЙОНОВ</t>
  </si>
  <si>
    <t>Доходы бюджета Надеждинского муниципального района за 2023-2025 годы по кодам классификации доходов бюджетов</t>
  </si>
  <si>
    <t>Фактически исполнено                     за 2021 год</t>
  </si>
  <si>
    <t xml:space="preserve">Оценка 2022 год                   </t>
  </si>
  <si>
    <t xml:space="preserve">Проект 2023 год                   </t>
  </si>
  <si>
    <t>2025 год</t>
  </si>
  <si>
    <t>2023 год к            2021 году</t>
  </si>
  <si>
    <t>2023 год к            2022 году</t>
  </si>
  <si>
    <t xml:space="preserve">на капитальный ремонт и ремонт автомобильных дорог общего пользования населённых пунктов  за счет дорожного фонда </t>
  </si>
  <si>
    <t>на обеспечение бесплатным питанием детей, обучающихся в в муниципальных общеобразовательных организациях</t>
  </si>
  <si>
    <t xml:space="preserve">Субсидии бюджетам муниципальных районов на создание новых мест в общеобразовательных организациях в связи с ростом числа обучающихся, вызванным демографическим фактором
</t>
  </si>
  <si>
    <t>000 2 02 25097 05 0000 150</t>
  </si>
  <si>
    <t>000 2 02 25305 05 0000 150</t>
  </si>
  <si>
    <t xml:space="preserve">Субсидии бюджетам муниципальных районов на реализацию мероприятий по обеспечению жильем молодых семей
</t>
  </si>
  <si>
    <t>000 2 02 25497 05 0000 150</t>
  </si>
  <si>
    <t>Субсидии бюджетам муниципальных районов на реализацию мероприятий по созданию в субъектах Российской Федерации новых мест в общеобразовательных организациях</t>
  </si>
  <si>
    <t>000 2 02 25520 05 0000 150</t>
  </si>
  <si>
    <t>Субсидии бюджетам муниципальных районов на реализацию мероприятий по модернизации школьных систем образования</t>
  </si>
  <si>
    <t xml:space="preserve">Субсидии бюджетам муниципальных районов на софинансирование капитальных вложений в объекты государственной (муниципальной) собственности в рамках обеспечения комплексного развития сельских территорий
</t>
  </si>
  <si>
    <t>000 2 02 25750 05 0000 150</t>
  </si>
  <si>
    <t xml:space="preserve">000 2 02 27576 05 0000 150
</t>
  </si>
  <si>
    <t>на реализацию общественно - значимых проектов</t>
  </si>
  <si>
    <t>на реализацию инфраструктурных проектов за счет бюджетных кредитов из федерального бюджета (Комплексная застройка "ДНС Сити" (транспортная инфраструктура)</t>
  </si>
  <si>
    <t>на создание дополнительных мест для детей в возрасте от 1,5 до 3 лет в образовательных организациях, осуществляющих образовательную деятельность по образовательным программам дошкольного образования</t>
  </si>
  <si>
    <t>на организацию мероприятий при осуществлении деятельности по обращению с животными без владельцев</t>
  </si>
  <si>
    <t>на реализацию государственных полномочий по социальной поддержке детей, оставшихся без попечения родителей, и лиц, принявших на воспитание в семью детей, оставшихся без попечения родителей</t>
  </si>
  <si>
    <t>на возмещение специализированным службам по вопросам похоронного дела стоимости услуг по погребению умерших, не подлежащих обязательному соц.страхованию на случай временной нетрудоспособности и в связи с материнством на день смерти и не являющихся пенсионерами, а так же в случае рождения мертвого ребенка по истечении 154 дней беременности, предоставляемых согласно гарантированному перечню услуг по погребению</t>
  </si>
  <si>
    <t>Межбюджетные трансферты, передаваемые бюджетам муниципальных районов на реализацию программ местного развития и обеспечение занятости для шахтерских городов и поселков</t>
  </si>
  <si>
    <t>000 2 02 45156 05 0000 150</t>
  </si>
  <si>
    <t>000 2 02 30024 05 0001 150</t>
  </si>
  <si>
    <t>000 2 02 30029 05 0000 150</t>
  </si>
  <si>
    <t xml:space="preserve">000 2 02 35082 05 0000 150 </t>
  </si>
  <si>
    <t>000 2 02 35120 05 0000 150</t>
  </si>
  <si>
    <t>000 2 02 35260 05 0000 150</t>
  </si>
  <si>
    <t>000 2 02 35304 05 0000 150</t>
  </si>
  <si>
    <t>000 2 02 35469 05 0000 150</t>
  </si>
  <si>
    <t>000 2 02 35930 05 0000 150</t>
  </si>
  <si>
    <t>000 2 02 36900 05 0000 150</t>
  </si>
  <si>
    <t>000 2 02 39999 05 0000 150</t>
  </si>
  <si>
    <t>000 2 02 45303 05 0000 150</t>
  </si>
  <si>
    <t>000 2 02 45393 05 0000 150</t>
  </si>
  <si>
    <t xml:space="preserve">Межбюджетные трансферты будут корректироваться в процессе принятия и исполнения закона Приморского края о краевом бюджете на 2023 год и плановый период 2024 и 2025 годов в течение 2023 года </t>
  </si>
  <si>
    <t xml:space="preserve">Субсидии бюджетам муниципальных районов на софинансирование расходных обязательств субъектов Российской Федерации, связанных с реализацией федеральной целевой программы "Увековечение памяти погибших при защите Отечества на 2019 - 2024 годы"
</t>
  </si>
  <si>
    <t>000 2 02 25299 05 0000 150</t>
  </si>
  <si>
    <t>гос.поддержка отрасли культуры (модернизация библиотек в части комплектования книжных фондов библиотек муниципальных образований и государственных общедоступных библиотек)</t>
  </si>
  <si>
    <t>по транспортному обслуживанию по муниципальным маршрутам в границах муниципального образования</t>
  </si>
  <si>
    <t>налог отменен с 2021 года</t>
  </si>
  <si>
    <t>рост поступлений связан с индексацией заработной платы для государственных и муниципальных учреждений, а так же развитием предприятий ТОР "Надеждинская"</t>
  </si>
  <si>
    <t>рост поступлений связан с увеличением количества плательщиков в связи с отменой ЕНВД</t>
  </si>
  <si>
    <t xml:space="preserve">рост поступлений связан с увеличением количества плательщиков </t>
  </si>
  <si>
    <t xml:space="preserve">рост поступлений связан с увеличением платы за соцнаем </t>
  </si>
  <si>
    <t xml:space="preserve">отсутствие платной деятельности у казенных учреждений </t>
  </si>
  <si>
    <t>снижение в связи с окончанием договоров аренды</t>
  </si>
  <si>
    <t xml:space="preserve">поступления зависят от количества обратившихся </t>
  </si>
  <si>
    <t>увеличение поступлений планируется за счет взыскания задолженности прошлых лет</t>
  </si>
  <si>
    <t>снижение связано с изменением законодательства по порядку зачисления штрафов в бюджетную систему</t>
  </si>
  <si>
    <t>Объем безвозмездных поступлений рассчитан исходя из потребности исполнения переданных полномочий и выполнения работ</t>
  </si>
  <si>
    <t>доходы зависят от количества поступивших обращений по перераспределению земельных участков и кадастровой стоимости земли, планируется увеличение обращений</t>
  </si>
  <si>
    <t>доходы зависят от количества поступивших обращений за выкупом земли и результата аукционов, планируется рост</t>
  </si>
  <si>
    <t>реализация муниципального имущества осуществляется на основании планов приватизации имущества, утвержденных в 2018 и 2019 годах, план будет скорректирован по результатам торгов и аукционов</t>
  </si>
  <si>
    <t>доходы зависят от количества поступивших заявлений на выдачу разрешений на вырубку деревьев, планируется рост обращений</t>
  </si>
  <si>
    <t>планирование на основании заключенных договоров аренды</t>
  </si>
  <si>
    <t>планируется рост сельхозпроизводства</t>
  </si>
  <si>
    <t>планирование исходя из норматива отчисления 2%, в 2022 году предусмотрен дополнительный норматив отчисления 26,880293%, соответственно снижение доходов</t>
  </si>
  <si>
    <t>рост планируется исходя из увеличения налогооблагаемой базы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</si>
</sst>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5" formatCode="0.0"/>
    <numFmt numFmtId="166" formatCode="0.000"/>
  </numFmts>
  <fonts count="33" x14ac:knownFonts="1">
    <font>
      <sz val="10"/>
      <name val="Arial Cyr"/>
      <charset val="204"/>
    </font>
    <font>
      <sz val="10"/>
      <name val="Arial"/>
      <family val="2"/>
      <charset val="204"/>
    </font>
    <font>
      <sz val="10"/>
      <name val="Times New Roman"/>
      <family val="1"/>
    </font>
    <font>
      <sz val="8"/>
      <name val="Times New Roman"/>
      <family val="1"/>
    </font>
    <font>
      <i/>
      <sz val="8"/>
      <name val="Times New Roman"/>
      <family val="1"/>
    </font>
    <font>
      <i/>
      <sz val="10"/>
      <name val="Times New Roman"/>
      <family val="1"/>
    </font>
    <font>
      <b/>
      <sz val="8"/>
      <name val="Times New Roman"/>
      <family val="1"/>
    </font>
    <font>
      <b/>
      <sz val="10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8"/>
      <name val="Arial Cyr"/>
      <charset val="204"/>
    </font>
    <font>
      <b/>
      <sz val="10"/>
      <name val="Arial Cyr"/>
      <charset val="204"/>
    </font>
    <font>
      <sz val="10"/>
      <name val="Arial Cyr"/>
      <charset val="204"/>
    </font>
    <font>
      <sz val="9"/>
      <name val="Times New Roman"/>
      <family val="1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i/>
      <sz val="8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</font>
    <font>
      <b/>
      <sz val="11"/>
      <name val="Times New Roman"/>
      <family val="1"/>
      <charset val="204"/>
    </font>
    <font>
      <b/>
      <u/>
      <sz val="14"/>
      <name val="Times New Roman"/>
      <family val="1"/>
    </font>
    <font>
      <u/>
      <sz val="14"/>
      <name val="Arial Cyr"/>
      <charset val="204"/>
    </font>
    <font>
      <sz val="12"/>
      <color indexed="10"/>
      <name val="Times New Roman"/>
      <family val="1"/>
    </font>
    <font>
      <sz val="10"/>
      <color indexed="10"/>
      <name val="Times New Roman"/>
      <family val="1"/>
    </font>
    <font>
      <sz val="10"/>
      <color indexed="10"/>
      <name val="Arial Cyr"/>
      <charset val="204"/>
    </font>
    <font>
      <sz val="8"/>
      <name val="Times New Roman"/>
      <family val="1"/>
      <charset val="204"/>
    </font>
    <font>
      <b/>
      <sz val="9"/>
      <name val="Times New Roman"/>
      <family val="1"/>
    </font>
    <font>
      <b/>
      <sz val="12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8"/>
      <color indexed="8"/>
      <name val="Times New Roman Cyr"/>
      <family val="1"/>
      <charset val="204"/>
    </font>
    <font>
      <b/>
      <sz val="9"/>
      <name val="Times New Roman"/>
      <family val="1"/>
      <charset val="204"/>
    </font>
  </fonts>
  <fills count="1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4" fillId="0" borderId="1">
      <alignment horizontal="left" wrapText="1" indent="1"/>
    </xf>
    <xf numFmtId="0" fontId="15" fillId="0" borderId="2">
      <alignment horizontal="left" wrapText="1" indent="2"/>
    </xf>
    <xf numFmtId="49" fontId="14" fillId="0" borderId="7">
      <alignment horizontal="center" shrinkToFit="1"/>
    </xf>
    <xf numFmtId="0" fontId="1" fillId="0" borderId="0"/>
  </cellStyleXfs>
  <cellXfs count="136">
    <xf numFmtId="0" fontId="0" fillId="0" borderId="0" xfId="0"/>
    <xf numFmtId="0" fontId="2" fillId="0" borderId="0" xfId="0" applyFont="1"/>
    <xf numFmtId="0" fontId="2" fillId="0" borderId="3" xfId="0" applyFont="1" applyBorder="1" applyAlignment="1"/>
    <xf numFmtId="3" fontId="4" fillId="0" borderId="4" xfId="0" applyNumberFormat="1" applyFont="1" applyBorder="1" applyAlignment="1">
      <alignment horizontal="center"/>
    </xf>
    <xf numFmtId="0" fontId="4" fillId="0" borderId="4" xfId="0" applyNumberFormat="1" applyFont="1" applyBorder="1" applyAlignment="1">
      <alignment horizontal="center" vertical="center" wrapText="1"/>
    </xf>
    <xf numFmtId="0" fontId="9" fillId="0" borderId="0" xfId="0" applyFont="1"/>
    <xf numFmtId="0" fontId="11" fillId="0" borderId="0" xfId="0" applyFont="1"/>
    <xf numFmtId="0" fontId="12" fillId="0" borderId="0" xfId="0" applyFont="1"/>
    <xf numFmtId="0" fontId="13" fillId="0" borderId="3" xfId="0" applyFont="1" applyBorder="1" applyAlignment="1">
      <alignment horizontal="left"/>
    </xf>
    <xf numFmtId="49" fontId="4" fillId="0" borderId="4" xfId="0" applyNumberFormat="1" applyFont="1" applyBorder="1" applyAlignment="1">
      <alignment horizontal="center"/>
    </xf>
    <xf numFmtId="164" fontId="5" fillId="0" borderId="4" xfId="0" applyNumberFormat="1" applyFont="1" applyFill="1" applyBorder="1" applyAlignment="1">
      <alignment horizontal="right"/>
    </xf>
    <xf numFmtId="164" fontId="2" fillId="0" borderId="4" xfId="0" applyNumberFormat="1" applyFont="1" applyFill="1" applyBorder="1" applyAlignment="1">
      <alignment horizontal="right"/>
    </xf>
    <xf numFmtId="0" fontId="3" fillId="0" borderId="4" xfId="0" applyNumberFormat="1" applyFont="1" applyFill="1" applyBorder="1" applyAlignment="1">
      <alignment horizontal="justify" vertical="justify" wrapText="1"/>
    </xf>
    <xf numFmtId="49" fontId="3" fillId="0" borderId="4" xfId="0" applyNumberFormat="1" applyFont="1" applyFill="1" applyBorder="1" applyAlignment="1">
      <alignment horizontal="center"/>
    </xf>
    <xf numFmtId="49" fontId="3" fillId="0" borderId="4" xfId="3" applyNumberFormat="1" applyFont="1" applyFill="1" applyBorder="1" applyProtection="1">
      <alignment horizontal="center" shrinkToFit="1"/>
    </xf>
    <xf numFmtId="164" fontId="17" fillId="0" borderId="4" xfId="0" applyNumberFormat="1" applyFont="1" applyFill="1" applyBorder="1" applyAlignment="1">
      <alignment horizontal="right"/>
    </xf>
    <xf numFmtId="0" fontId="11" fillId="0" borderId="0" xfId="0" applyFont="1" applyFill="1"/>
    <xf numFmtId="0" fontId="18" fillId="0" borderId="4" xfId="0" applyFont="1" applyBorder="1" applyAlignment="1">
      <alignment horizontal="right"/>
    </xf>
    <xf numFmtId="0" fontId="16" fillId="0" borderId="4" xfId="0" applyFont="1" applyBorder="1" applyAlignment="1">
      <alignment horizontal="center" vertical="center"/>
    </xf>
    <xf numFmtId="0" fontId="19" fillId="0" borderId="4" xfId="0" applyFont="1" applyBorder="1" applyAlignment="1">
      <alignment vertical="justify" wrapText="1"/>
    </xf>
    <xf numFmtId="0" fontId="18" fillId="0" borderId="4" xfId="0" applyFont="1" applyFill="1" applyBorder="1" applyAlignment="1">
      <alignment horizontal="justify" vertical="center" wrapText="1"/>
    </xf>
    <xf numFmtId="0" fontId="18" fillId="0" borderId="4" xfId="0" applyFont="1" applyBorder="1" applyAlignment="1">
      <alignment horizontal="justify" vertical="center" wrapText="1"/>
    </xf>
    <xf numFmtId="0" fontId="19" fillId="0" borderId="4" xfId="0" applyFont="1" applyBorder="1" applyAlignment="1">
      <alignment horizontal="justify" vertical="center" wrapText="1"/>
    </xf>
    <xf numFmtId="0" fontId="3" fillId="0" borderId="4" xfId="0" applyNumberFormat="1" applyFont="1" applyFill="1" applyBorder="1" applyAlignment="1">
      <alignment horizontal="justify" vertical="center" wrapText="1"/>
    </xf>
    <xf numFmtId="49" fontId="7" fillId="2" borderId="4" xfId="0" applyNumberFormat="1" applyFont="1" applyFill="1" applyBorder="1" applyAlignment="1">
      <alignment horizontal="center"/>
    </xf>
    <xf numFmtId="164" fontId="8" fillId="2" borderId="4" xfId="0" applyNumberFormat="1" applyFont="1" applyFill="1" applyBorder="1" applyAlignment="1">
      <alignment horizontal="right"/>
    </xf>
    <xf numFmtId="0" fontId="7" fillId="2" borderId="4" xfId="0" applyNumberFormat="1" applyFont="1" applyFill="1" applyBorder="1" applyAlignment="1">
      <alignment horizontal="justify" vertical="justify" wrapText="1"/>
    </xf>
    <xf numFmtId="164" fontId="20" fillId="4" borderId="4" xfId="0" applyNumberFormat="1" applyFont="1" applyFill="1" applyBorder="1" applyAlignment="1">
      <alignment horizontal="right"/>
    </xf>
    <xf numFmtId="164" fontId="21" fillId="4" borderId="4" xfId="0" applyNumberFormat="1" applyFont="1" applyFill="1" applyBorder="1" applyAlignment="1">
      <alignment horizontal="right"/>
    </xf>
    <xf numFmtId="0" fontId="3" fillId="0" borderId="4" xfId="0" applyFont="1" applyFill="1" applyBorder="1" applyAlignment="1">
      <alignment horizontal="justify" vertical="center" wrapText="1"/>
    </xf>
    <xf numFmtId="0" fontId="6" fillId="5" borderId="4" xfId="0" applyNumberFormat="1" applyFont="1" applyFill="1" applyBorder="1" applyAlignment="1">
      <alignment horizontal="justify" vertical="center" wrapText="1"/>
    </xf>
    <xf numFmtId="49" fontId="6" fillId="5" borderId="4" xfId="0" applyNumberFormat="1" applyFont="1" applyFill="1" applyBorder="1" applyAlignment="1">
      <alignment horizontal="center"/>
    </xf>
    <xf numFmtId="164" fontId="7" fillId="5" borderId="4" xfId="0" applyNumberFormat="1" applyFont="1" applyFill="1" applyBorder="1" applyAlignment="1">
      <alignment horizontal="right"/>
    </xf>
    <xf numFmtId="49" fontId="6" fillId="5" borderId="4" xfId="3" applyNumberFormat="1" applyFont="1" applyFill="1" applyBorder="1" applyProtection="1">
      <alignment horizontal="center" shrinkToFit="1"/>
    </xf>
    <xf numFmtId="0" fontId="6" fillId="5" borderId="4" xfId="0" applyNumberFormat="1" applyFont="1" applyFill="1" applyBorder="1" applyAlignment="1">
      <alignment horizontal="justify" vertical="justify" wrapText="1"/>
    </xf>
    <xf numFmtId="164" fontId="18" fillId="0" borderId="4" xfId="0" applyNumberFormat="1" applyFont="1" applyFill="1" applyBorder="1" applyAlignment="1">
      <alignment horizontal="right"/>
    </xf>
    <xf numFmtId="0" fontId="24" fillId="0" borderId="0" xfId="0" applyFont="1"/>
    <xf numFmtId="0" fontId="25" fillId="0" borderId="0" xfId="0" applyFont="1"/>
    <xf numFmtId="0" fontId="26" fillId="0" borderId="0" xfId="0" applyFont="1"/>
    <xf numFmtId="0" fontId="27" fillId="0" borderId="4" xfId="0" applyNumberFormat="1" applyFont="1" applyFill="1" applyBorder="1" applyAlignment="1">
      <alignment horizontal="justify" vertical="center" wrapText="1"/>
    </xf>
    <xf numFmtId="0" fontId="19" fillId="3" borderId="4" xfId="0" applyFont="1" applyFill="1" applyBorder="1" applyAlignment="1">
      <alignment horizontal="center" vertical="center" wrapText="1"/>
    </xf>
    <xf numFmtId="0" fontId="7" fillId="7" borderId="4" xfId="0" applyNumberFormat="1" applyFont="1" applyFill="1" applyBorder="1" applyAlignment="1">
      <alignment horizontal="justify" vertical="center" wrapText="1"/>
    </xf>
    <xf numFmtId="49" fontId="7" fillId="7" borderId="4" xfId="0" applyNumberFormat="1" applyFont="1" applyFill="1" applyBorder="1" applyAlignment="1">
      <alignment horizontal="center"/>
    </xf>
    <xf numFmtId="0" fontId="6" fillId="7" borderId="4" xfId="0" applyNumberFormat="1" applyFont="1" applyFill="1" applyBorder="1" applyAlignment="1">
      <alignment horizontal="justify" vertical="center" wrapText="1"/>
    </xf>
    <xf numFmtId="49" fontId="28" fillId="7" borderId="4" xfId="0" applyNumberFormat="1" applyFont="1" applyFill="1" applyBorder="1" applyAlignment="1">
      <alignment horizontal="center"/>
    </xf>
    <xf numFmtId="0" fontId="6" fillId="8" borderId="4" xfId="0" applyNumberFormat="1" applyFont="1" applyFill="1" applyBorder="1" applyAlignment="1">
      <alignment horizontal="justify" vertical="center" wrapText="1"/>
    </xf>
    <xf numFmtId="49" fontId="6" fillId="8" borderId="4" xfId="0" applyNumberFormat="1" applyFont="1" applyFill="1" applyBorder="1" applyAlignment="1">
      <alignment horizontal="center"/>
    </xf>
    <xf numFmtId="49" fontId="4" fillId="0" borderId="4" xfId="0" applyNumberFormat="1" applyFont="1" applyFill="1" applyBorder="1" applyAlignment="1">
      <alignment horizontal="center"/>
    </xf>
    <xf numFmtId="0" fontId="27" fillId="0" borderId="4" xfId="0" applyFont="1" applyFill="1" applyBorder="1" applyAlignment="1">
      <alignment horizontal="justify" vertical="center" wrapText="1"/>
    </xf>
    <xf numFmtId="0" fontId="27" fillId="0" borderId="4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justify" vertical="center" wrapText="1"/>
    </xf>
    <xf numFmtId="0" fontId="6" fillId="0" borderId="4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justify" vertical="center" wrapText="1"/>
    </xf>
    <xf numFmtId="0" fontId="4" fillId="0" borderId="4" xfId="0" applyFont="1" applyFill="1" applyBorder="1" applyAlignment="1">
      <alignment horizontal="center"/>
    </xf>
    <xf numFmtId="0" fontId="7" fillId="8" borderId="4" xfId="0" applyFont="1" applyFill="1" applyBorder="1" applyAlignment="1">
      <alignment horizontal="justify" vertical="center" wrapText="1"/>
    </xf>
    <xf numFmtId="0" fontId="28" fillId="8" borderId="4" xfId="0" applyFont="1" applyFill="1" applyBorder="1" applyAlignment="1">
      <alignment horizontal="center"/>
    </xf>
    <xf numFmtId="0" fontId="8" fillId="9" borderId="4" xfId="0" applyNumberFormat="1" applyFont="1" applyFill="1" applyBorder="1" applyAlignment="1">
      <alignment horizontal="left" vertical="center" wrapText="1"/>
    </xf>
    <xf numFmtId="49" fontId="7" fillId="9" borderId="4" xfId="0" applyNumberFormat="1" applyFont="1" applyFill="1" applyBorder="1" applyAlignment="1">
      <alignment horizontal="center" vertical="center"/>
    </xf>
    <xf numFmtId="164" fontId="8" fillId="7" borderId="4" xfId="0" applyNumberFormat="1" applyFont="1" applyFill="1" applyBorder="1" applyAlignment="1">
      <alignment horizontal="right"/>
    </xf>
    <xf numFmtId="164" fontId="7" fillId="7" borderId="4" xfId="0" applyNumberFormat="1" applyFont="1" applyFill="1" applyBorder="1" applyAlignment="1">
      <alignment horizontal="right"/>
    </xf>
    <xf numFmtId="164" fontId="7" fillId="8" borderId="4" xfId="0" applyNumberFormat="1" applyFont="1" applyFill="1" applyBorder="1" applyAlignment="1">
      <alignment horizontal="right"/>
    </xf>
    <xf numFmtId="164" fontId="7" fillId="0" borderId="4" xfId="0" applyNumberFormat="1" applyFont="1" applyFill="1" applyBorder="1" applyAlignment="1">
      <alignment horizontal="right"/>
    </xf>
    <xf numFmtId="164" fontId="8" fillId="9" borderId="4" xfId="0" applyNumberFormat="1" applyFont="1" applyFill="1" applyBorder="1" applyAlignment="1">
      <alignment horizontal="center" vertical="center"/>
    </xf>
    <xf numFmtId="0" fontId="0" fillId="0" borderId="4" xfId="0" applyBorder="1"/>
    <xf numFmtId="0" fontId="19" fillId="3" borderId="4" xfId="0" applyFont="1" applyFill="1" applyBorder="1" applyAlignment="1">
      <alignment horizontal="center" wrapText="1"/>
    </xf>
    <xf numFmtId="0" fontId="16" fillId="0" borderId="4" xfId="0" applyFont="1" applyBorder="1" applyAlignment="1">
      <alignment horizontal="center"/>
    </xf>
    <xf numFmtId="165" fontId="29" fillId="2" borderId="4" xfId="0" applyNumberFormat="1" applyFont="1" applyFill="1" applyBorder="1"/>
    <xf numFmtId="165" fontId="21" fillId="4" borderId="4" xfId="0" applyNumberFormat="1" applyFont="1" applyFill="1" applyBorder="1"/>
    <xf numFmtId="165" fontId="19" fillId="5" borderId="4" xfId="0" applyNumberFormat="1" applyFont="1" applyFill="1" applyBorder="1"/>
    <xf numFmtId="165" fontId="18" fillId="0" borderId="4" xfId="0" applyNumberFormat="1" applyFont="1" applyBorder="1"/>
    <xf numFmtId="165" fontId="19" fillId="7" borderId="4" xfId="0" applyNumberFormat="1" applyFont="1" applyFill="1" applyBorder="1"/>
    <xf numFmtId="165" fontId="19" fillId="8" borderId="4" xfId="0" applyNumberFormat="1" applyFont="1" applyFill="1" applyBorder="1"/>
    <xf numFmtId="165" fontId="19" fillId="10" borderId="4" xfId="0" applyNumberFormat="1" applyFont="1" applyFill="1" applyBorder="1"/>
    <xf numFmtId="0" fontId="18" fillId="0" borderId="4" xfId="0" applyFont="1" applyBorder="1"/>
    <xf numFmtId="164" fontId="19" fillId="8" borderId="4" xfId="0" applyNumberFormat="1" applyFont="1" applyFill="1" applyBorder="1" applyAlignment="1">
      <alignment horizontal="right"/>
    </xf>
    <xf numFmtId="165" fontId="30" fillId="10" borderId="4" xfId="0" applyNumberFormat="1" applyFont="1" applyFill="1" applyBorder="1"/>
    <xf numFmtId="165" fontId="29" fillId="9" borderId="4" xfId="0" applyNumberFormat="1" applyFont="1" applyFill="1" applyBorder="1"/>
    <xf numFmtId="0" fontId="27" fillId="0" borderId="4" xfId="0" applyFont="1" applyBorder="1" applyAlignment="1">
      <alignment horizontal="justify" vertical="justify" wrapText="1"/>
    </xf>
    <xf numFmtId="0" fontId="3" fillId="0" borderId="4" xfId="0" applyFont="1" applyBorder="1" applyAlignment="1">
      <alignment horizontal="center" wrapText="1"/>
    </xf>
    <xf numFmtId="164" fontId="18" fillId="10" borderId="4" xfId="0" applyNumberFormat="1" applyFont="1" applyFill="1" applyBorder="1" applyAlignment="1">
      <alignment horizontal="right"/>
    </xf>
    <xf numFmtId="0" fontId="0" fillId="0" borderId="4" xfId="0" applyFont="1" applyBorder="1"/>
    <xf numFmtId="0" fontId="27" fillId="0" borderId="8" xfId="0" applyFont="1" applyBorder="1" applyAlignment="1">
      <alignment horizontal="justify" vertical="justify" wrapText="1"/>
    </xf>
    <xf numFmtId="0" fontId="3" fillId="0" borderId="6" xfId="0" applyFont="1" applyBorder="1" applyAlignment="1">
      <alignment horizontal="center"/>
    </xf>
    <xf numFmtId="166" fontId="17" fillId="0" borderId="4" xfId="0" applyNumberFormat="1" applyFont="1" applyBorder="1"/>
    <xf numFmtId="166" fontId="18" fillId="0" borderId="4" xfId="0" applyNumberFormat="1" applyFont="1" applyBorder="1"/>
    <xf numFmtId="0" fontId="27" fillId="0" borderId="4" xfId="0" applyFont="1" applyFill="1" applyBorder="1" applyAlignment="1">
      <alignment horizontal="center" wrapText="1"/>
    </xf>
    <xf numFmtId="0" fontId="3" fillId="0" borderId="4" xfId="0" applyFont="1" applyBorder="1" applyAlignment="1">
      <alignment horizontal="justify" vertical="justify" wrapText="1"/>
    </xf>
    <xf numFmtId="0" fontId="3" fillId="0" borderId="4" xfId="0" applyFont="1" applyBorder="1" applyAlignment="1">
      <alignment horizontal="justify" vertical="center" wrapText="1"/>
    </xf>
    <xf numFmtId="0" fontId="19" fillId="3" borderId="4" xfId="0" applyFont="1" applyFill="1" applyBorder="1" applyAlignment="1">
      <alignment horizontal="center" vertical="center" wrapText="1"/>
    </xf>
    <xf numFmtId="165" fontId="19" fillId="11" borderId="4" xfId="0" applyNumberFormat="1" applyFont="1" applyFill="1" applyBorder="1"/>
    <xf numFmtId="164" fontId="19" fillId="0" borderId="4" xfId="0" applyNumberFormat="1" applyFont="1" applyFill="1" applyBorder="1" applyAlignment="1">
      <alignment horizontal="right"/>
    </xf>
    <xf numFmtId="49" fontId="27" fillId="0" borderId="6" xfId="0" applyNumberFormat="1" applyFont="1" applyFill="1" applyBorder="1" applyAlignment="1">
      <alignment horizontal="center"/>
    </xf>
    <xf numFmtId="0" fontId="27" fillId="0" borderId="4" xfId="1" applyNumberFormat="1" applyFont="1" applyBorder="1" applyAlignment="1" applyProtection="1">
      <alignment wrapText="1"/>
    </xf>
    <xf numFmtId="0" fontId="7" fillId="3" borderId="4" xfId="4" applyFont="1" applyFill="1" applyBorder="1" applyAlignment="1">
      <alignment horizontal="center" vertical="center" wrapText="1"/>
    </xf>
    <xf numFmtId="0" fontId="3" fillId="12" borderId="4" xfId="0" applyNumberFormat="1" applyFont="1" applyFill="1" applyBorder="1" applyAlignment="1">
      <alignment horizontal="justify" vertical="center" wrapText="1"/>
    </xf>
    <xf numFmtId="49" fontId="3" fillId="12" borderId="4" xfId="0" applyNumberFormat="1" applyFont="1" applyFill="1" applyBorder="1" applyAlignment="1">
      <alignment horizontal="center"/>
    </xf>
    <xf numFmtId="164" fontId="18" fillId="12" borderId="4" xfId="0" applyNumberFormat="1" applyFont="1" applyFill="1" applyBorder="1" applyAlignment="1">
      <alignment horizontal="right"/>
    </xf>
    <xf numFmtId="164" fontId="2" fillId="12" borderId="4" xfId="0" applyNumberFormat="1" applyFont="1" applyFill="1" applyBorder="1" applyAlignment="1">
      <alignment horizontal="right"/>
    </xf>
    <xf numFmtId="165" fontId="18" fillId="12" borderId="4" xfId="0" applyNumberFormat="1" applyFont="1" applyFill="1" applyBorder="1"/>
    <xf numFmtId="0" fontId="27" fillId="12" borderId="4" xfId="0" applyNumberFormat="1" applyFont="1" applyFill="1" applyBorder="1" applyAlignment="1">
      <alignment horizontal="justify" vertical="center" wrapText="1"/>
    </xf>
    <xf numFmtId="0" fontId="3" fillId="0" borderId="6" xfId="0" applyFont="1" applyBorder="1" applyAlignment="1">
      <alignment horizontal="center" wrapText="1"/>
    </xf>
    <xf numFmtId="0" fontId="31" fillId="0" borderId="4" xfId="0" applyFont="1" applyFill="1" applyBorder="1" applyAlignment="1">
      <alignment horizontal="justify" vertical="top" wrapText="1"/>
    </xf>
    <xf numFmtId="164" fontId="18" fillId="8" borderId="4" xfId="0" applyNumberFormat="1" applyFont="1" applyFill="1" applyBorder="1" applyAlignment="1">
      <alignment horizontal="right"/>
    </xf>
    <xf numFmtId="166" fontId="18" fillId="8" borderId="4" xfId="0" applyNumberFormat="1" applyFont="1" applyFill="1" applyBorder="1"/>
    <xf numFmtId="0" fontId="32" fillId="8" borderId="4" xfId="0" applyFont="1" applyFill="1" applyBorder="1" applyAlignment="1">
      <alignment horizontal="center" wrapText="1"/>
    </xf>
    <xf numFmtId="0" fontId="19" fillId="8" borderId="4" xfId="0" applyFont="1" applyFill="1" applyBorder="1" applyAlignment="1">
      <alignment horizontal="justify" vertical="center" wrapText="1"/>
    </xf>
    <xf numFmtId="165" fontId="29" fillId="7" borderId="4" xfId="0" applyNumberFormat="1" applyFont="1" applyFill="1" applyBorder="1"/>
    <xf numFmtId="166" fontId="18" fillId="0" borderId="4" xfId="0" applyNumberFormat="1" applyFont="1" applyFill="1" applyBorder="1" applyAlignment="1">
      <alignment horizontal="right"/>
    </xf>
    <xf numFmtId="0" fontId="3" fillId="0" borderId="4" xfId="0" applyFont="1" applyBorder="1" applyAlignment="1">
      <alignment horizontal="center"/>
    </xf>
    <xf numFmtId="0" fontId="27" fillId="0" borderId="9" xfId="0" applyFont="1" applyBorder="1" applyAlignment="1">
      <alignment horizontal="center"/>
    </xf>
    <xf numFmtId="0" fontId="27" fillId="0" borderId="4" xfId="0" applyFont="1" applyBorder="1" applyAlignment="1">
      <alignment horizontal="center"/>
    </xf>
    <xf numFmtId="0" fontId="27" fillId="0" borderId="4" xfId="0" applyFont="1" applyBorder="1" applyAlignment="1">
      <alignment horizontal="center" wrapText="1"/>
    </xf>
    <xf numFmtId="0" fontId="16" fillId="10" borderId="8" xfId="0" applyFont="1" applyFill="1" applyBorder="1" applyAlignment="1">
      <alignment horizontal="justify" vertical="justify" wrapText="1"/>
    </xf>
    <xf numFmtId="0" fontId="27" fillId="10" borderId="4" xfId="0" applyNumberFormat="1" applyFont="1" applyFill="1" applyBorder="1" applyAlignment="1">
      <alignment horizontal="justify" vertical="center" wrapText="1"/>
    </xf>
    <xf numFmtId="49" fontId="27" fillId="10" borderId="4" xfId="0" applyNumberFormat="1" applyFont="1" applyFill="1" applyBorder="1" applyAlignment="1">
      <alignment horizontal="center"/>
    </xf>
    <xf numFmtId="0" fontId="17" fillId="0" borderId="4" xfId="0" applyFont="1" applyBorder="1"/>
    <xf numFmtId="166" fontId="5" fillId="0" borderId="4" xfId="0" applyNumberFormat="1" applyFont="1" applyFill="1" applyBorder="1" applyAlignment="1">
      <alignment horizontal="right" wrapText="1"/>
    </xf>
    <xf numFmtId="166" fontId="5" fillId="0" borderId="4" xfId="0" applyNumberFormat="1" applyFont="1" applyFill="1" applyBorder="1"/>
    <xf numFmtId="166" fontId="2" fillId="0" borderId="4" xfId="0" applyNumberFormat="1" applyFont="1" applyFill="1" applyBorder="1" applyAlignment="1">
      <alignment horizontal="right" wrapText="1"/>
    </xf>
    <xf numFmtId="166" fontId="2" fillId="0" borderId="8" xfId="0" applyNumberFormat="1" applyFont="1" applyFill="1" applyBorder="1" applyAlignment="1">
      <alignment horizontal="right" wrapText="1"/>
    </xf>
    <xf numFmtId="166" fontId="2" fillId="0" borderId="4" xfId="0" applyNumberFormat="1" applyFont="1" applyBorder="1"/>
    <xf numFmtId="166" fontId="17" fillId="0" borderId="4" xfId="0" applyNumberFormat="1" applyFont="1" applyBorder="1" applyAlignment="1">
      <alignment horizontal="right" wrapText="1"/>
    </xf>
    <xf numFmtId="165" fontId="18" fillId="8" borderId="4" xfId="0" applyNumberFormat="1" applyFont="1" applyFill="1" applyBorder="1"/>
    <xf numFmtId="0" fontId="7" fillId="4" borderId="5" xfId="0" applyNumberFormat="1" applyFont="1" applyFill="1" applyBorder="1" applyAlignment="1">
      <alignment horizontal="justify" vertical="justify" wrapText="1"/>
    </xf>
    <xf numFmtId="0" fontId="0" fillId="4" borderId="6" xfId="0" applyFill="1" applyBorder="1" applyAlignment="1"/>
    <xf numFmtId="0" fontId="7" fillId="3" borderId="4" xfId="4" applyFont="1" applyFill="1" applyBorder="1" applyAlignment="1">
      <alignment horizontal="center" vertical="center" wrapText="1"/>
    </xf>
    <xf numFmtId="0" fontId="7" fillId="3" borderId="5" xfId="4" applyFont="1" applyFill="1" applyBorder="1" applyAlignment="1">
      <alignment horizontal="center" vertical="center" wrapText="1"/>
    </xf>
    <xf numFmtId="0" fontId="7" fillId="3" borderId="6" xfId="4" applyFont="1" applyFill="1" applyBorder="1" applyAlignment="1">
      <alignment horizontal="center" vertical="center" wrapText="1"/>
    </xf>
    <xf numFmtId="0" fontId="22" fillId="6" borderId="0" xfId="0" applyFont="1" applyFill="1" applyAlignment="1">
      <alignment horizontal="center" vertical="center" wrapText="1"/>
    </xf>
    <xf numFmtId="0" fontId="23" fillId="6" borderId="0" xfId="0" applyFont="1" applyFill="1" applyAlignment="1">
      <alignment horizontal="center" vertical="center"/>
    </xf>
    <xf numFmtId="0" fontId="0" fillId="6" borderId="0" xfId="0" applyFill="1" applyAlignment="1">
      <alignment horizontal="center" vertical="center"/>
    </xf>
    <xf numFmtId="0" fontId="19" fillId="3" borderId="4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18" fillId="0" borderId="4" xfId="0" applyFont="1" applyBorder="1" applyAlignment="1">
      <alignment horizontal="justify" wrapText="1"/>
    </xf>
  </cellXfs>
  <cellStyles count="5">
    <cellStyle name="xl31" xfId="1"/>
    <cellStyle name="xl34" xfId="2"/>
    <cellStyle name="xl52" xfId="3"/>
    <cellStyle name="Обычный" xfId="0" builtinId="0"/>
    <cellStyle name="Обычный_Лист1" xfId="4"/>
  </cellStyles>
  <dxfs count="0"/>
  <tableStyles count="0" defaultTableStyle="TableStyleMedium9" defaultPivotStyle="PivotStyleLight16"/>
  <colors>
    <mruColors>
      <color rgb="FFCC99FF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12"/>
  <sheetViews>
    <sheetView tabSelected="1" topLeftCell="B1" zoomScale="130" workbookViewId="0">
      <selection activeCell="J14" sqref="J14"/>
    </sheetView>
  </sheetViews>
  <sheetFormatPr defaultRowHeight="12.75" x14ac:dyDescent="0.2"/>
  <cols>
    <col min="1" max="1" width="45.42578125" customWidth="1"/>
    <col min="2" max="2" width="25.140625" customWidth="1"/>
    <col min="3" max="3" width="15.85546875" style="38" customWidth="1"/>
    <col min="4" max="4" width="16.85546875" customWidth="1"/>
    <col min="5" max="5" width="16.140625" customWidth="1"/>
    <col min="6" max="7" width="15.85546875" customWidth="1"/>
    <col min="8" max="8" width="15.7109375" customWidth="1"/>
    <col min="9" max="9" width="14.42578125" style="38" customWidth="1"/>
    <col min="10" max="10" width="35" customWidth="1"/>
    <col min="11" max="11" width="9.5703125" customWidth="1"/>
  </cols>
  <sheetData>
    <row r="1" spans="1:10" ht="20.25" customHeight="1" x14ac:dyDescent="0.25">
      <c r="A1" s="1"/>
      <c r="B1" s="1"/>
      <c r="C1" s="36"/>
      <c r="D1" s="5"/>
      <c r="E1" s="5"/>
      <c r="F1" s="5"/>
      <c r="G1" s="5"/>
      <c r="H1" s="5"/>
    </row>
    <row r="2" spans="1:10" hidden="1" x14ac:dyDescent="0.2">
      <c r="A2" s="1"/>
      <c r="B2" s="1"/>
      <c r="C2" s="37"/>
      <c r="D2" s="1"/>
      <c r="E2" s="1"/>
      <c r="F2" s="1"/>
      <c r="G2" s="1"/>
      <c r="H2" s="1"/>
    </row>
    <row r="3" spans="1:10" ht="30" customHeight="1" x14ac:dyDescent="0.2">
      <c r="A3" s="129" t="s">
        <v>155</v>
      </c>
      <c r="B3" s="129"/>
      <c r="C3" s="129"/>
      <c r="D3" s="129"/>
      <c r="E3" s="129"/>
      <c r="F3" s="129"/>
      <c r="G3" s="129"/>
      <c r="H3" s="129"/>
      <c r="I3" s="130"/>
      <c r="J3" s="131"/>
    </row>
    <row r="4" spans="1:10" ht="11.25" customHeight="1" x14ac:dyDescent="0.2">
      <c r="A4" s="8"/>
      <c r="B4" s="2"/>
      <c r="C4" s="37"/>
      <c r="D4" s="1"/>
      <c r="E4" s="1"/>
      <c r="F4" s="1"/>
      <c r="G4" s="1"/>
      <c r="H4" s="1"/>
    </row>
    <row r="5" spans="1:10" ht="24.75" customHeight="1" x14ac:dyDescent="0.2">
      <c r="A5" s="133" t="s">
        <v>8</v>
      </c>
      <c r="B5" s="134" t="s">
        <v>0</v>
      </c>
      <c r="C5" s="126" t="s">
        <v>156</v>
      </c>
      <c r="D5" s="126" t="s">
        <v>157</v>
      </c>
      <c r="E5" s="126" t="s">
        <v>158</v>
      </c>
      <c r="F5" s="127" t="s">
        <v>77</v>
      </c>
      <c r="G5" s="128"/>
      <c r="H5" s="89" t="s">
        <v>118</v>
      </c>
      <c r="I5" s="40" t="s">
        <v>118</v>
      </c>
      <c r="J5" s="132" t="s">
        <v>73</v>
      </c>
    </row>
    <row r="6" spans="1:10" ht="27.75" customHeight="1" x14ac:dyDescent="0.2">
      <c r="A6" s="133"/>
      <c r="B6" s="134"/>
      <c r="C6" s="126"/>
      <c r="D6" s="126"/>
      <c r="E6" s="126"/>
      <c r="F6" s="94" t="s">
        <v>135</v>
      </c>
      <c r="G6" s="94" t="s">
        <v>159</v>
      </c>
      <c r="H6" s="65" t="s">
        <v>160</v>
      </c>
      <c r="I6" s="65" t="s">
        <v>161</v>
      </c>
      <c r="J6" s="132"/>
    </row>
    <row r="7" spans="1:10" x14ac:dyDescent="0.2">
      <c r="A7" s="4">
        <v>1</v>
      </c>
      <c r="B7" s="9" t="s">
        <v>9</v>
      </c>
      <c r="C7" s="3">
        <v>3</v>
      </c>
      <c r="D7" s="3">
        <v>4</v>
      </c>
      <c r="E7" s="3">
        <v>5</v>
      </c>
      <c r="F7" s="3">
        <v>6</v>
      </c>
      <c r="G7" s="3">
        <v>7</v>
      </c>
      <c r="H7" s="3" t="s">
        <v>133</v>
      </c>
      <c r="I7" s="66" t="s">
        <v>134</v>
      </c>
      <c r="J7" s="18">
        <v>10</v>
      </c>
    </row>
    <row r="8" spans="1:10" s="7" customFormat="1" ht="15" customHeight="1" x14ac:dyDescent="0.25">
      <c r="A8" s="26" t="s">
        <v>10</v>
      </c>
      <c r="B8" s="24" t="s">
        <v>11</v>
      </c>
      <c r="C8" s="25">
        <f>C10+C12+C14+C19+C23+C29+C31+C37+C44+C45</f>
        <v>607456.97</v>
      </c>
      <c r="D8" s="25">
        <f>D10+D12+D14+D19+D23+D29+D31+D37+D44+D45</f>
        <v>739875.93499999994</v>
      </c>
      <c r="E8" s="25">
        <f>E10+E12+E14+E19+E23+E29+E31+E37+E44+E45</f>
        <v>729459.46</v>
      </c>
      <c r="F8" s="25">
        <f>F10+F12+F14+F19+F23+F29+F31+F37+F44+F45</f>
        <v>786095.46</v>
      </c>
      <c r="G8" s="25">
        <f>G10+G12+G14+G19+G23+G29+G31+G37+G44+G45</f>
        <v>847844.46</v>
      </c>
      <c r="H8" s="25">
        <f t="shared" ref="H8:H14" si="0">E8-C8</f>
        <v>122002.48999999999</v>
      </c>
      <c r="I8" s="67">
        <f t="shared" ref="I8:I14" si="1">E8-D8</f>
        <v>-10416.474999999977</v>
      </c>
      <c r="J8" s="17"/>
    </row>
    <row r="9" spans="1:10" s="7" customFormat="1" ht="15" customHeight="1" x14ac:dyDescent="0.2">
      <c r="A9" s="124" t="s">
        <v>74</v>
      </c>
      <c r="B9" s="125"/>
      <c r="C9" s="27">
        <f>C10+C12+C14+C19</f>
        <v>516882.46299999999</v>
      </c>
      <c r="D9" s="27">
        <f>D10+D12+D14+D19</f>
        <v>632255.79399999999</v>
      </c>
      <c r="E9" s="27">
        <f>E10+E12+E14+E19</f>
        <v>624485</v>
      </c>
      <c r="F9" s="27">
        <f>F10+F12+F14+F19</f>
        <v>681121</v>
      </c>
      <c r="G9" s="27">
        <f>G10+G12+G14+G19</f>
        <v>742870</v>
      </c>
      <c r="H9" s="27">
        <f t="shared" si="0"/>
        <v>107602.53700000001</v>
      </c>
      <c r="I9" s="68">
        <f t="shared" si="1"/>
        <v>-7770.7939999999944</v>
      </c>
      <c r="J9" s="17"/>
    </row>
    <row r="10" spans="1:10" s="6" customFormat="1" ht="13.5" customHeight="1" x14ac:dyDescent="0.2">
      <c r="A10" s="30" t="s">
        <v>12</v>
      </c>
      <c r="B10" s="31" t="s">
        <v>13</v>
      </c>
      <c r="C10" s="32">
        <f>C11</f>
        <v>471042.35</v>
      </c>
      <c r="D10" s="32">
        <f>D11</f>
        <v>525232.88300000003</v>
      </c>
      <c r="E10" s="32">
        <f>E11</f>
        <v>561360</v>
      </c>
      <c r="F10" s="32">
        <f>F11</f>
        <v>617496</v>
      </c>
      <c r="G10" s="32">
        <f>G11</f>
        <v>679245</v>
      </c>
      <c r="H10" s="32">
        <f t="shared" si="0"/>
        <v>90317.650000000023</v>
      </c>
      <c r="I10" s="69">
        <f t="shared" si="1"/>
        <v>36127.116999999969</v>
      </c>
      <c r="J10" s="19"/>
    </row>
    <row r="11" spans="1:10" ht="63.75" x14ac:dyDescent="0.2">
      <c r="A11" s="23" t="s">
        <v>3</v>
      </c>
      <c r="B11" s="13" t="s">
        <v>14</v>
      </c>
      <c r="C11" s="11">
        <v>471042.35</v>
      </c>
      <c r="D11" s="11">
        <v>525232.88300000003</v>
      </c>
      <c r="E11" s="11">
        <v>561360</v>
      </c>
      <c r="F11" s="11">
        <v>617496</v>
      </c>
      <c r="G11" s="11">
        <v>679245</v>
      </c>
      <c r="H11" s="11">
        <f t="shared" si="0"/>
        <v>90317.650000000023</v>
      </c>
      <c r="I11" s="70">
        <f t="shared" si="1"/>
        <v>36127.116999999969</v>
      </c>
      <c r="J11" s="21" t="s">
        <v>201</v>
      </c>
    </row>
    <row r="12" spans="1:10" ht="31.5" x14ac:dyDescent="0.2">
      <c r="A12" s="30" t="s">
        <v>53</v>
      </c>
      <c r="B12" s="33" t="s">
        <v>48</v>
      </c>
      <c r="C12" s="32">
        <f>SUM(C13)</f>
        <v>21392.302</v>
      </c>
      <c r="D12" s="32">
        <f>SUM(D13)</f>
        <v>26440.911</v>
      </c>
      <c r="E12" s="32">
        <f>SUM(E13)</f>
        <v>33000</v>
      </c>
      <c r="F12" s="32">
        <f>SUM(F13)</f>
        <v>33000</v>
      </c>
      <c r="G12" s="32">
        <f>SUM(G13)</f>
        <v>33000</v>
      </c>
      <c r="H12" s="32">
        <f t="shared" si="0"/>
        <v>11607.698</v>
      </c>
      <c r="I12" s="69">
        <f t="shared" si="1"/>
        <v>6559.0889999999999</v>
      </c>
      <c r="J12" s="21"/>
    </row>
    <row r="13" spans="1:10" ht="25.5" customHeight="1" x14ac:dyDescent="0.2">
      <c r="A13" s="23" t="s">
        <v>51</v>
      </c>
      <c r="B13" s="14" t="s">
        <v>52</v>
      </c>
      <c r="C13" s="11">
        <v>21392.302</v>
      </c>
      <c r="D13" s="11">
        <v>26440.911</v>
      </c>
      <c r="E13" s="11">
        <v>33000</v>
      </c>
      <c r="F13" s="11">
        <v>33000</v>
      </c>
      <c r="G13" s="11">
        <v>33000</v>
      </c>
      <c r="H13" s="11">
        <f t="shared" si="0"/>
        <v>11607.698</v>
      </c>
      <c r="I13" s="70">
        <f t="shared" si="1"/>
        <v>6559.0889999999999</v>
      </c>
      <c r="J13" s="21" t="s">
        <v>218</v>
      </c>
    </row>
    <row r="14" spans="1:10" s="6" customFormat="1" x14ac:dyDescent="0.2">
      <c r="A14" s="30" t="s">
        <v>15</v>
      </c>
      <c r="B14" s="31" t="s">
        <v>16</v>
      </c>
      <c r="C14" s="32">
        <f>C15+C16+C17+C18</f>
        <v>17122.284</v>
      </c>
      <c r="D14" s="32">
        <f>D16+D17+D18+D15</f>
        <v>73547</v>
      </c>
      <c r="E14" s="32">
        <f>E16+E17+E18+E15</f>
        <v>20490</v>
      </c>
      <c r="F14" s="32">
        <f>F16+F17+F18+F15</f>
        <v>20990</v>
      </c>
      <c r="G14" s="32">
        <f>G16+G17+G18+G15</f>
        <v>20990</v>
      </c>
      <c r="H14" s="32">
        <f t="shared" si="0"/>
        <v>3367.7160000000003</v>
      </c>
      <c r="I14" s="69">
        <f t="shared" si="1"/>
        <v>-53057</v>
      </c>
      <c r="J14" s="22"/>
    </row>
    <row r="15" spans="1:10" s="6" customFormat="1" ht="63.75" x14ac:dyDescent="0.2">
      <c r="A15" s="23" t="s">
        <v>82</v>
      </c>
      <c r="B15" s="13" t="s">
        <v>81</v>
      </c>
      <c r="C15" s="11">
        <v>2137.4340000000002</v>
      </c>
      <c r="D15" s="11">
        <v>58368</v>
      </c>
      <c r="E15" s="11">
        <v>4780</v>
      </c>
      <c r="F15" s="11">
        <v>4780</v>
      </c>
      <c r="G15" s="11">
        <v>4780</v>
      </c>
      <c r="H15" s="11">
        <f t="shared" ref="H15:H18" si="2">E15-C15</f>
        <v>2642.5659999999998</v>
      </c>
      <c r="I15" s="70">
        <f t="shared" ref="I15:I18" si="3">E15-D15</f>
        <v>-53588</v>
      </c>
      <c r="J15" s="21" t="s">
        <v>217</v>
      </c>
    </row>
    <row r="16" spans="1:10" s="6" customFormat="1" ht="22.5" x14ac:dyDescent="0.2">
      <c r="A16" s="23" t="s">
        <v>4</v>
      </c>
      <c r="B16" s="13" t="s">
        <v>54</v>
      </c>
      <c r="C16" s="11">
        <v>2588.96</v>
      </c>
      <c r="D16" s="11">
        <v>0</v>
      </c>
      <c r="E16" s="11">
        <v>0</v>
      </c>
      <c r="F16" s="11">
        <v>0</v>
      </c>
      <c r="G16" s="11">
        <v>0</v>
      </c>
      <c r="H16" s="11">
        <f t="shared" si="2"/>
        <v>-2588.96</v>
      </c>
      <c r="I16" s="70">
        <f t="shared" si="3"/>
        <v>0</v>
      </c>
      <c r="J16" s="21" t="s">
        <v>200</v>
      </c>
    </row>
    <row r="17" spans="1:10" ht="17.25" customHeight="1" x14ac:dyDescent="0.2">
      <c r="A17" s="29" t="s">
        <v>5</v>
      </c>
      <c r="B17" s="13" t="s">
        <v>55</v>
      </c>
      <c r="C17" s="11">
        <v>176.42500000000001</v>
      </c>
      <c r="D17" s="35">
        <v>179</v>
      </c>
      <c r="E17" s="35">
        <v>210</v>
      </c>
      <c r="F17" s="35">
        <v>210</v>
      </c>
      <c r="G17" s="35">
        <v>210</v>
      </c>
      <c r="H17" s="11">
        <f t="shared" si="2"/>
        <v>33.574999999999989</v>
      </c>
      <c r="I17" s="70">
        <f t="shared" si="3"/>
        <v>31</v>
      </c>
      <c r="J17" s="21" t="s">
        <v>216</v>
      </c>
    </row>
    <row r="18" spans="1:10" ht="42.75" customHeight="1" x14ac:dyDescent="0.2">
      <c r="A18" s="23" t="s">
        <v>47</v>
      </c>
      <c r="B18" s="13" t="s">
        <v>56</v>
      </c>
      <c r="C18" s="11">
        <v>12219.465</v>
      </c>
      <c r="D18" s="35">
        <v>15000</v>
      </c>
      <c r="E18" s="35">
        <v>15500</v>
      </c>
      <c r="F18" s="35">
        <v>16000</v>
      </c>
      <c r="G18" s="35">
        <v>16000</v>
      </c>
      <c r="H18" s="11">
        <f t="shared" si="2"/>
        <v>3280.5349999999999</v>
      </c>
      <c r="I18" s="70">
        <f t="shared" si="3"/>
        <v>500</v>
      </c>
      <c r="J18" s="21" t="s">
        <v>202</v>
      </c>
    </row>
    <row r="19" spans="1:10" s="6" customFormat="1" x14ac:dyDescent="0.2">
      <c r="A19" s="34" t="s">
        <v>17</v>
      </c>
      <c r="B19" s="31" t="s">
        <v>18</v>
      </c>
      <c r="C19" s="32">
        <f>C20+C21</f>
        <v>7325.527</v>
      </c>
      <c r="D19" s="32">
        <f>D20+D21</f>
        <v>7035</v>
      </c>
      <c r="E19" s="32">
        <f>E20+E21</f>
        <v>9635</v>
      </c>
      <c r="F19" s="32">
        <f>F20+F21</f>
        <v>9635</v>
      </c>
      <c r="G19" s="32">
        <f>G20+G21</f>
        <v>9635</v>
      </c>
      <c r="H19" s="32">
        <f>E19-C19</f>
        <v>2309.473</v>
      </c>
      <c r="I19" s="69">
        <f>E19-D19</f>
        <v>2600</v>
      </c>
      <c r="J19" s="22"/>
    </row>
    <row r="20" spans="1:10" ht="24.75" customHeight="1" x14ac:dyDescent="0.2">
      <c r="A20" s="12" t="s">
        <v>19</v>
      </c>
      <c r="B20" s="13" t="s">
        <v>20</v>
      </c>
      <c r="C20" s="11">
        <v>7315.527</v>
      </c>
      <c r="D20" s="35">
        <v>7000</v>
      </c>
      <c r="E20" s="35">
        <v>9600</v>
      </c>
      <c r="F20" s="35">
        <v>9600</v>
      </c>
      <c r="G20" s="35">
        <v>9600</v>
      </c>
      <c r="H20" s="11">
        <f t="shared" ref="H20:H21" si="4">E20-C20</f>
        <v>2284.473</v>
      </c>
      <c r="I20" s="70">
        <f t="shared" ref="I20:I21" si="5">E20-D20</f>
        <v>2600</v>
      </c>
      <c r="J20" s="21" t="s">
        <v>203</v>
      </c>
    </row>
    <row r="21" spans="1:10" ht="30.75" customHeight="1" x14ac:dyDescent="0.2">
      <c r="A21" s="23" t="s">
        <v>58</v>
      </c>
      <c r="B21" s="13" t="s">
        <v>57</v>
      </c>
      <c r="C21" s="11">
        <v>10</v>
      </c>
      <c r="D21" s="11">
        <v>35</v>
      </c>
      <c r="E21" s="11">
        <v>35</v>
      </c>
      <c r="F21" s="11">
        <v>35</v>
      </c>
      <c r="G21" s="11">
        <v>35</v>
      </c>
      <c r="H21" s="11">
        <f t="shared" si="4"/>
        <v>25</v>
      </c>
      <c r="I21" s="70">
        <f t="shared" si="5"/>
        <v>0</v>
      </c>
      <c r="J21" s="21"/>
    </row>
    <row r="22" spans="1:10" ht="14.25" x14ac:dyDescent="0.2">
      <c r="A22" s="124" t="s">
        <v>75</v>
      </c>
      <c r="B22" s="125"/>
      <c r="C22" s="27">
        <f>C23+C29+C31+C37+C44+C45</f>
        <v>90574.506999999998</v>
      </c>
      <c r="D22" s="28">
        <f>D23+D29+D31+D37+D44+D45</f>
        <v>107620.141</v>
      </c>
      <c r="E22" s="28">
        <f>E23+E29+E31+E37+E44+E45</f>
        <v>104974.45999999999</v>
      </c>
      <c r="F22" s="28">
        <f>F23+F29+F31+F37+F44+F45</f>
        <v>104974.45999999999</v>
      </c>
      <c r="G22" s="28">
        <f>G23+G29+G31+G37+G44+G45</f>
        <v>104974.45999999999</v>
      </c>
      <c r="H22" s="27">
        <f>E22-C22</f>
        <v>14399.952999999994</v>
      </c>
      <c r="I22" s="90">
        <f>E22-D22</f>
        <v>-2645.6810000000114</v>
      </c>
      <c r="J22" s="21"/>
    </row>
    <row r="23" spans="1:10" s="6" customFormat="1" ht="31.5" x14ac:dyDescent="0.2">
      <c r="A23" s="30" t="s">
        <v>21</v>
      </c>
      <c r="B23" s="31" t="s">
        <v>22</v>
      </c>
      <c r="C23" s="32">
        <f>SUM(C24:C28)</f>
        <v>33254.583000000006</v>
      </c>
      <c r="D23" s="32">
        <f>SUM(D24:D28)</f>
        <v>25438.640999999996</v>
      </c>
      <c r="E23" s="32">
        <f>SUM(E24:E28)</f>
        <v>28419.96</v>
      </c>
      <c r="F23" s="32">
        <f>SUM(F24:F28)</f>
        <v>28419.96</v>
      </c>
      <c r="G23" s="32">
        <f>SUM(G24:G28)</f>
        <v>28419.96</v>
      </c>
      <c r="H23" s="32">
        <f>E23-C23</f>
        <v>-4834.6230000000069</v>
      </c>
      <c r="I23" s="69">
        <f>E23-D23</f>
        <v>2981.3190000000031</v>
      </c>
      <c r="J23" s="22"/>
    </row>
    <row r="24" spans="1:10" ht="46.5" customHeight="1" x14ac:dyDescent="0.2">
      <c r="A24" s="23" t="s">
        <v>23</v>
      </c>
      <c r="B24" s="13" t="s">
        <v>24</v>
      </c>
      <c r="C24" s="11">
        <v>28055.112000000001</v>
      </c>
      <c r="D24" s="35">
        <v>21278.508999999998</v>
      </c>
      <c r="E24" s="35">
        <v>24200.61</v>
      </c>
      <c r="F24" s="35">
        <v>24200.61</v>
      </c>
      <c r="G24" s="35">
        <v>24200.61</v>
      </c>
      <c r="H24" s="11">
        <f t="shared" ref="H24:H28" si="6">E24-C24</f>
        <v>-3854.5020000000004</v>
      </c>
      <c r="I24" s="70">
        <f t="shared" ref="I24:I28" si="7">E24-D24</f>
        <v>2922.1010000000024</v>
      </c>
      <c r="J24" s="21" t="s">
        <v>208</v>
      </c>
    </row>
    <row r="25" spans="1:10" ht="61.5" customHeight="1" x14ac:dyDescent="0.2">
      <c r="A25" s="23" t="s">
        <v>50</v>
      </c>
      <c r="B25" s="13" t="s">
        <v>49</v>
      </c>
      <c r="C25" s="11">
        <v>1887.662</v>
      </c>
      <c r="D25" s="35">
        <v>460.58199999999999</v>
      </c>
      <c r="E25" s="35">
        <v>358</v>
      </c>
      <c r="F25" s="35">
        <v>358</v>
      </c>
      <c r="G25" s="35">
        <v>358</v>
      </c>
      <c r="H25" s="11">
        <f t="shared" si="6"/>
        <v>-1529.662</v>
      </c>
      <c r="I25" s="70">
        <f t="shared" si="7"/>
        <v>-102.58199999999999</v>
      </c>
      <c r="J25" s="21" t="s">
        <v>206</v>
      </c>
    </row>
    <row r="26" spans="1:10" ht="37.5" customHeight="1" x14ac:dyDescent="0.2">
      <c r="A26" s="23" t="s">
        <v>76</v>
      </c>
      <c r="B26" s="13" t="s">
        <v>72</v>
      </c>
      <c r="C26" s="11">
        <v>691.00300000000004</v>
      </c>
      <c r="D26" s="35">
        <v>511</v>
      </c>
      <c r="E26" s="35">
        <v>511</v>
      </c>
      <c r="F26" s="35">
        <v>511</v>
      </c>
      <c r="G26" s="35">
        <v>511</v>
      </c>
      <c r="H26" s="11">
        <f t="shared" si="6"/>
        <v>-180.00300000000004</v>
      </c>
      <c r="I26" s="70">
        <f t="shared" si="7"/>
        <v>0</v>
      </c>
      <c r="J26" s="21" t="s">
        <v>215</v>
      </c>
    </row>
    <row r="27" spans="1:10" ht="36" customHeight="1" x14ac:dyDescent="0.2">
      <c r="A27" s="23" t="s">
        <v>59</v>
      </c>
      <c r="B27" s="13" t="s">
        <v>60</v>
      </c>
      <c r="C27" s="11">
        <v>7.2229999999999999</v>
      </c>
      <c r="D27" s="35">
        <v>0.35</v>
      </c>
      <c r="E27" s="35">
        <v>0.35</v>
      </c>
      <c r="F27" s="35">
        <v>0.35</v>
      </c>
      <c r="G27" s="35">
        <v>0.35</v>
      </c>
      <c r="H27" s="11">
        <f t="shared" si="6"/>
        <v>-6.8730000000000002</v>
      </c>
      <c r="I27" s="70">
        <f t="shared" si="7"/>
        <v>0</v>
      </c>
      <c r="J27" s="21" t="s">
        <v>207</v>
      </c>
    </row>
    <row r="28" spans="1:10" ht="63" customHeight="1" x14ac:dyDescent="0.2">
      <c r="A28" s="23" t="s">
        <v>46</v>
      </c>
      <c r="B28" s="13" t="s">
        <v>25</v>
      </c>
      <c r="C28" s="11">
        <v>2613.5830000000001</v>
      </c>
      <c r="D28" s="35">
        <v>3188.2</v>
      </c>
      <c r="E28" s="35">
        <v>3350</v>
      </c>
      <c r="F28" s="35">
        <v>3350</v>
      </c>
      <c r="G28" s="35">
        <v>3350</v>
      </c>
      <c r="H28" s="11">
        <f t="shared" si="6"/>
        <v>736.41699999999992</v>
      </c>
      <c r="I28" s="70">
        <f t="shared" si="7"/>
        <v>161.80000000000018</v>
      </c>
      <c r="J28" s="21" t="s">
        <v>204</v>
      </c>
    </row>
    <row r="29" spans="1:10" s="6" customFormat="1" ht="21" x14ac:dyDescent="0.2">
      <c r="A29" s="30" t="s">
        <v>26</v>
      </c>
      <c r="B29" s="31" t="s">
        <v>27</v>
      </c>
      <c r="C29" s="32">
        <f>C30</f>
        <v>2683.3409999999999</v>
      </c>
      <c r="D29" s="32">
        <f>D30</f>
        <v>4000</v>
      </c>
      <c r="E29" s="32">
        <f>E30</f>
        <v>4000</v>
      </c>
      <c r="F29" s="32">
        <f>F30</f>
        <v>4000</v>
      </c>
      <c r="G29" s="32">
        <f>G30</f>
        <v>4000</v>
      </c>
      <c r="H29" s="32">
        <f>E29-C29</f>
        <v>1316.6590000000001</v>
      </c>
      <c r="I29" s="69">
        <f>E29-D29</f>
        <v>0</v>
      </c>
      <c r="J29" s="22"/>
    </row>
    <row r="30" spans="1:10" x14ac:dyDescent="0.2">
      <c r="A30" s="23" t="s">
        <v>6</v>
      </c>
      <c r="B30" s="13" t="s">
        <v>28</v>
      </c>
      <c r="C30" s="11">
        <v>2683.3409999999999</v>
      </c>
      <c r="D30" s="11">
        <v>4000</v>
      </c>
      <c r="E30" s="11">
        <v>4000</v>
      </c>
      <c r="F30" s="11">
        <v>4000</v>
      </c>
      <c r="G30" s="11">
        <v>4000</v>
      </c>
      <c r="H30" s="11">
        <f>E30-C30</f>
        <v>1316.6590000000001</v>
      </c>
      <c r="I30" s="70">
        <f>E30-D30</f>
        <v>0</v>
      </c>
      <c r="J30" s="21"/>
    </row>
    <row r="31" spans="1:10" s="6" customFormat="1" ht="21" x14ac:dyDescent="0.2">
      <c r="A31" s="30" t="s">
        <v>65</v>
      </c>
      <c r="B31" s="31" t="s">
        <v>29</v>
      </c>
      <c r="C31" s="32">
        <f>C32+C34</f>
        <v>5861.6490000000003</v>
      </c>
      <c r="D31" s="32">
        <f>D32+D34</f>
        <v>5067</v>
      </c>
      <c r="E31" s="32">
        <f>E32+E34</f>
        <v>6067</v>
      </c>
      <c r="F31" s="32">
        <f>F32+F34</f>
        <v>6067</v>
      </c>
      <c r="G31" s="32">
        <f>G32+G34</f>
        <v>6067</v>
      </c>
      <c r="H31" s="32">
        <f>E31-C31</f>
        <v>205.35099999999966</v>
      </c>
      <c r="I31" s="69">
        <f>E31-D31</f>
        <v>1000</v>
      </c>
      <c r="J31" s="22"/>
    </row>
    <row r="32" spans="1:10" x14ac:dyDescent="0.2">
      <c r="A32" s="95" t="s">
        <v>41</v>
      </c>
      <c r="B32" s="96" t="s">
        <v>40</v>
      </c>
      <c r="C32" s="97">
        <f>SUM(C33)</f>
        <v>8.26</v>
      </c>
      <c r="D32" s="97">
        <f>SUM(D33)</f>
        <v>0</v>
      </c>
      <c r="E32" s="97">
        <f>SUM(E33)</f>
        <v>0</v>
      </c>
      <c r="F32" s="97">
        <f>SUM(F33)</f>
        <v>0</v>
      </c>
      <c r="G32" s="97">
        <f>SUM(G33)</f>
        <v>0</v>
      </c>
      <c r="H32" s="98">
        <f t="shared" ref="H32:H43" si="8">E32-C32</f>
        <v>-8.26</v>
      </c>
      <c r="I32" s="99">
        <f t="shared" ref="I32:I36" si="9">E32-D32</f>
        <v>0</v>
      </c>
      <c r="J32" s="21"/>
    </row>
    <row r="33" spans="1:10" ht="25.5" x14ac:dyDescent="0.2">
      <c r="A33" s="23" t="s">
        <v>61</v>
      </c>
      <c r="B33" s="13" t="s">
        <v>78</v>
      </c>
      <c r="C33" s="35">
        <v>8.26</v>
      </c>
      <c r="D33" s="35">
        <v>0</v>
      </c>
      <c r="E33" s="35">
        <v>0</v>
      </c>
      <c r="F33" s="35">
        <v>0</v>
      </c>
      <c r="G33" s="35">
        <v>0</v>
      </c>
      <c r="H33" s="11">
        <f t="shared" si="8"/>
        <v>-8.26</v>
      </c>
      <c r="I33" s="70">
        <f t="shared" si="9"/>
        <v>0</v>
      </c>
      <c r="J33" s="21" t="s">
        <v>205</v>
      </c>
    </row>
    <row r="34" spans="1:10" x14ac:dyDescent="0.2">
      <c r="A34" s="95" t="s">
        <v>42</v>
      </c>
      <c r="B34" s="96" t="s">
        <v>43</v>
      </c>
      <c r="C34" s="97">
        <f>C35+C36</f>
        <v>5853.3890000000001</v>
      </c>
      <c r="D34" s="97">
        <f>D35+D36</f>
        <v>5067</v>
      </c>
      <c r="E34" s="97">
        <f>E35+E36</f>
        <v>6067</v>
      </c>
      <c r="F34" s="97">
        <f>F35+F36</f>
        <v>6067</v>
      </c>
      <c r="G34" s="97">
        <f>G35+G36</f>
        <v>6067</v>
      </c>
      <c r="H34" s="98">
        <f t="shared" si="8"/>
        <v>213.61099999999988</v>
      </c>
      <c r="I34" s="99">
        <f t="shared" si="9"/>
        <v>1000</v>
      </c>
      <c r="J34" s="21"/>
    </row>
    <row r="35" spans="1:10" ht="27.75" customHeight="1" x14ac:dyDescent="0.2">
      <c r="A35" s="23" t="s">
        <v>62</v>
      </c>
      <c r="B35" s="13" t="s">
        <v>63</v>
      </c>
      <c r="C35" s="35">
        <v>75.617999999999995</v>
      </c>
      <c r="D35" s="35">
        <v>67</v>
      </c>
      <c r="E35" s="35">
        <v>67</v>
      </c>
      <c r="F35" s="35">
        <v>67</v>
      </c>
      <c r="G35" s="35">
        <v>67</v>
      </c>
      <c r="H35" s="11">
        <f t="shared" si="8"/>
        <v>-8.617999999999995</v>
      </c>
      <c r="I35" s="70">
        <f t="shared" si="9"/>
        <v>0</v>
      </c>
      <c r="J35" s="21"/>
    </row>
    <row r="36" spans="1:10" ht="51" x14ac:dyDescent="0.2">
      <c r="A36" s="23" t="s">
        <v>79</v>
      </c>
      <c r="B36" s="13" t="s">
        <v>64</v>
      </c>
      <c r="C36" s="35">
        <v>5777.7709999999997</v>
      </c>
      <c r="D36" s="35">
        <v>5000</v>
      </c>
      <c r="E36" s="35">
        <v>6000</v>
      </c>
      <c r="F36" s="35">
        <v>6000</v>
      </c>
      <c r="G36" s="35">
        <v>6000</v>
      </c>
      <c r="H36" s="11">
        <f t="shared" si="8"/>
        <v>222.22900000000027</v>
      </c>
      <c r="I36" s="70">
        <f t="shared" si="9"/>
        <v>1000</v>
      </c>
      <c r="J36" s="21" t="s">
        <v>214</v>
      </c>
    </row>
    <row r="37" spans="1:10" s="6" customFormat="1" ht="21" x14ac:dyDescent="0.2">
      <c r="A37" s="30" t="s">
        <v>30</v>
      </c>
      <c r="B37" s="31" t="s">
        <v>31</v>
      </c>
      <c r="C37" s="32">
        <f>C38+C40+975.145</f>
        <v>45123.96</v>
      </c>
      <c r="D37" s="32">
        <f>D38+D40</f>
        <v>70294.5</v>
      </c>
      <c r="E37" s="32">
        <f>E38+E40</f>
        <v>63794.5</v>
      </c>
      <c r="F37" s="32">
        <f>F38+F40</f>
        <v>63794.5</v>
      </c>
      <c r="G37" s="32">
        <f>G38+G40</f>
        <v>63794.5</v>
      </c>
      <c r="H37" s="32">
        <f>E37-C37</f>
        <v>18670.54</v>
      </c>
      <c r="I37" s="69">
        <f>E37-D37</f>
        <v>-6500</v>
      </c>
      <c r="J37" s="22"/>
    </row>
    <row r="38" spans="1:10" s="6" customFormat="1" ht="62.25" customHeight="1" x14ac:dyDescent="0.2">
      <c r="A38" s="100" t="s">
        <v>66</v>
      </c>
      <c r="B38" s="96" t="s">
        <v>32</v>
      </c>
      <c r="C38" s="98">
        <f>C39</f>
        <v>11161.2</v>
      </c>
      <c r="D38" s="98">
        <f>D39</f>
        <v>22000</v>
      </c>
      <c r="E38" s="98">
        <f>E39</f>
        <v>10000</v>
      </c>
      <c r="F38" s="98">
        <f>F39</f>
        <v>10000</v>
      </c>
      <c r="G38" s="98">
        <f>G39</f>
        <v>10000</v>
      </c>
      <c r="H38" s="98">
        <f t="shared" si="8"/>
        <v>-1161.2000000000007</v>
      </c>
      <c r="I38" s="99">
        <f t="shared" ref="I38:I42" si="10">E38-D38</f>
        <v>-12000</v>
      </c>
      <c r="J38" s="21"/>
    </row>
    <row r="39" spans="1:10" s="6" customFormat="1" ht="77.25" customHeight="1" x14ac:dyDescent="0.2">
      <c r="A39" s="93" t="s">
        <v>80</v>
      </c>
      <c r="B39" s="92" t="s">
        <v>44</v>
      </c>
      <c r="C39" s="35">
        <v>11161.2</v>
      </c>
      <c r="D39" s="35">
        <v>22000</v>
      </c>
      <c r="E39" s="35">
        <v>10000</v>
      </c>
      <c r="F39" s="35">
        <v>10000</v>
      </c>
      <c r="G39" s="35">
        <v>10000</v>
      </c>
      <c r="H39" s="11">
        <f t="shared" si="8"/>
        <v>-1161.2000000000007</v>
      </c>
      <c r="I39" s="70">
        <f t="shared" si="10"/>
        <v>-12000</v>
      </c>
      <c r="J39" s="21" t="s">
        <v>213</v>
      </c>
    </row>
    <row r="40" spans="1:10" ht="22.5" customHeight="1" x14ac:dyDescent="0.2">
      <c r="A40" s="95" t="s">
        <v>67</v>
      </c>
      <c r="B40" s="96" t="s">
        <v>33</v>
      </c>
      <c r="C40" s="98">
        <f>C41+C42</f>
        <v>32987.614999999998</v>
      </c>
      <c r="D40" s="98">
        <f>D41+D42</f>
        <v>48294.5</v>
      </c>
      <c r="E40" s="98">
        <f>E41+E42</f>
        <v>53794.5</v>
      </c>
      <c r="F40" s="98">
        <f>F41+F42</f>
        <v>53794.5</v>
      </c>
      <c r="G40" s="98">
        <f>G41+G42</f>
        <v>53794.5</v>
      </c>
      <c r="H40" s="98">
        <f t="shared" si="8"/>
        <v>20806.885000000002</v>
      </c>
      <c r="I40" s="99">
        <f t="shared" si="10"/>
        <v>5500</v>
      </c>
      <c r="J40" s="21"/>
    </row>
    <row r="41" spans="1:10" ht="39" customHeight="1" x14ac:dyDescent="0.2">
      <c r="A41" s="23" t="s">
        <v>45</v>
      </c>
      <c r="B41" s="13" t="s">
        <v>34</v>
      </c>
      <c r="C41" s="11">
        <v>15174.897999999999</v>
      </c>
      <c r="D41" s="35">
        <v>8723.5</v>
      </c>
      <c r="E41" s="35">
        <v>10223.5</v>
      </c>
      <c r="F41" s="35">
        <v>10223.5</v>
      </c>
      <c r="G41" s="35">
        <v>10223.5</v>
      </c>
      <c r="H41" s="11">
        <f t="shared" si="8"/>
        <v>-4951.3979999999992</v>
      </c>
      <c r="I41" s="70">
        <f t="shared" si="10"/>
        <v>1500</v>
      </c>
      <c r="J41" s="21" t="s">
        <v>212</v>
      </c>
    </row>
    <row r="42" spans="1:10" ht="48" customHeight="1" x14ac:dyDescent="0.2">
      <c r="A42" s="95" t="s">
        <v>68</v>
      </c>
      <c r="B42" s="96" t="s">
        <v>69</v>
      </c>
      <c r="C42" s="98">
        <f>SUM(C43)</f>
        <v>17812.717000000001</v>
      </c>
      <c r="D42" s="97">
        <f>SUM(D43)</f>
        <v>39571</v>
      </c>
      <c r="E42" s="97">
        <f>SUM(E43)</f>
        <v>43571</v>
      </c>
      <c r="F42" s="97">
        <f>SUM(F43)</f>
        <v>43571</v>
      </c>
      <c r="G42" s="97">
        <f>SUM(G43)</f>
        <v>43571</v>
      </c>
      <c r="H42" s="98">
        <f t="shared" si="8"/>
        <v>25758.282999999999</v>
      </c>
      <c r="I42" s="99">
        <f t="shared" si="10"/>
        <v>4000</v>
      </c>
      <c r="J42" s="21"/>
    </row>
    <row r="43" spans="1:10" ht="67.5" customHeight="1" x14ac:dyDescent="0.2">
      <c r="A43" s="23" t="s">
        <v>70</v>
      </c>
      <c r="B43" s="13" t="s">
        <v>71</v>
      </c>
      <c r="C43" s="11">
        <v>17812.717000000001</v>
      </c>
      <c r="D43" s="35">
        <v>39571</v>
      </c>
      <c r="E43" s="35">
        <v>43571</v>
      </c>
      <c r="F43" s="35">
        <v>43571</v>
      </c>
      <c r="G43" s="35">
        <v>43571</v>
      </c>
      <c r="H43" s="11">
        <f t="shared" si="8"/>
        <v>25758.282999999999</v>
      </c>
      <c r="I43" s="70">
        <f>E43-D43</f>
        <v>4000</v>
      </c>
      <c r="J43" s="21" t="s">
        <v>211</v>
      </c>
    </row>
    <row r="44" spans="1:10" s="16" customFormat="1" ht="41.25" customHeight="1" x14ac:dyDescent="0.2">
      <c r="A44" s="30" t="s">
        <v>35</v>
      </c>
      <c r="B44" s="31" t="s">
        <v>36</v>
      </c>
      <c r="C44" s="32">
        <v>3689.9760000000001</v>
      </c>
      <c r="D44" s="32">
        <v>2820</v>
      </c>
      <c r="E44" s="32">
        <v>2693</v>
      </c>
      <c r="F44" s="32">
        <v>2693</v>
      </c>
      <c r="G44" s="32">
        <v>2693</v>
      </c>
      <c r="H44" s="32">
        <f>E44-C44</f>
        <v>-996.97600000000011</v>
      </c>
      <c r="I44" s="69">
        <f>E44-D44</f>
        <v>-127</v>
      </c>
      <c r="J44" s="20" t="s">
        <v>209</v>
      </c>
    </row>
    <row r="45" spans="1:10" s="6" customFormat="1" x14ac:dyDescent="0.2">
      <c r="A45" s="30" t="s">
        <v>37</v>
      </c>
      <c r="B45" s="31" t="s">
        <v>38</v>
      </c>
      <c r="C45" s="32">
        <f>C46</f>
        <v>-39.002000000000002</v>
      </c>
      <c r="D45" s="32">
        <f>D46</f>
        <v>0</v>
      </c>
      <c r="E45" s="32">
        <f>E46</f>
        <v>0</v>
      </c>
      <c r="F45" s="32">
        <f>F46</f>
        <v>0</v>
      </c>
      <c r="G45" s="32">
        <f>G46</f>
        <v>0</v>
      </c>
      <c r="H45" s="32">
        <f>E45-C45</f>
        <v>39.002000000000002</v>
      </c>
      <c r="I45" s="69">
        <f>E45-D45</f>
        <v>0</v>
      </c>
      <c r="J45" s="22"/>
    </row>
    <row r="46" spans="1:10" x14ac:dyDescent="0.2">
      <c r="A46" s="23" t="s">
        <v>7</v>
      </c>
      <c r="B46" s="13" t="s">
        <v>39</v>
      </c>
      <c r="C46" s="11">
        <v>-39.002000000000002</v>
      </c>
      <c r="D46" s="11"/>
      <c r="E46" s="11"/>
      <c r="F46" s="11"/>
      <c r="G46" s="11"/>
      <c r="H46" s="11">
        <f t="shared" ref="H46" si="11">E46-C46</f>
        <v>39.002000000000002</v>
      </c>
      <c r="I46" s="70"/>
      <c r="J46" s="21"/>
    </row>
    <row r="47" spans="1:10" ht="78" customHeight="1" x14ac:dyDescent="0.25">
      <c r="A47" s="41" t="s">
        <v>83</v>
      </c>
      <c r="B47" s="42" t="s">
        <v>84</v>
      </c>
      <c r="C47" s="59">
        <f>C48+C110+C111</f>
        <v>1298413.4939999999</v>
      </c>
      <c r="D47" s="59">
        <f>D48+D110+D111</f>
        <v>2160885.2410000004</v>
      </c>
      <c r="E47" s="59">
        <f>E48+E110+E111</f>
        <v>2414011.7620000001</v>
      </c>
      <c r="F47" s="59">
        <f>F48+F110+F111</f>
        <v>2216980.8330000001</v>
      </c>
      <c r="G47" s="59">
        <f>G48+G110+G111</f>
        <v>1175386.5390000003</v>
      </c>
      <c r="H47" s="59">
        <f>E47-C47</f>
        <v>1115598.2680000002</v>
      </c>
      <c r="I47" s="107">
        <f t="shared" ref="I47:I112" si="12">E47-D47</f>
        <v>253126.52099999972</v>
      </c>
      <c r="J47" s="21" t="s">
        <v>195</v>
      </c>
    </row>
    <row r="48" spans="1:10" ht="48" customHeight="1" x14ac:dyDescent="0.2">
      <c r="A48" s="43" t="s">
        <v>85</v>
      </c>
      <c r="B48" s="44" t="s">
        <v>86</v>
      </c>
      <c r="C48" s="60">
        <f>C49+C50+C81+C106</f>
        <v>1298994.3949999998</v>
      </c>
      <c r="D48" s="60">
        <f>D49+D50+D81+D106</f>
        <v>2159755.2410000004</v>
      </c>
      <c r="E48" s="60">
        <f>E49+E50+E81+E106</f>
        <v>2414011.7620000001</v>
      </c>
      <c r="F48" s="60">
        <f>F49+F50+F81+F106</f>
        <v>2216980.8330000001</v>
      </c>
      <c r="G48" s="60">
        <f>G49+G50+G81+G106</f>
        <v>1175386.5390000003</v>
      </c>
      <c r="H48" s="60">
        <f>E48-C48</f>
        <v>1115017.3670000003</v>
      </c>
      <c r="I48" s="71">
        <f t="shared" si="12"/>
        <v>254256.52099999972</v>
      </c>
      <c r="J48" s="135" t="s">
        <v>210</v>
      </c>
    </row>
    <row r="49" spans="1:10" ht="31.5" x14ac:dyDescent="0.2">
      <c r="A49" s="45" t="s">
        <v>87</v>
      </c>
      <c r="B49" s="46" t="s">
        <v>88</v>
      </c>
      <c r="C49" s="61">
        <v>51640.91</v>
      </c>
      <c r="D49" s="61">
        <v>0</v>
      </c>
      <c r="E49" s="61">
        <v>0</v>
      </c>
      <c r="F49" s="61">
        <v>0</v>
      </c>
      <c r="G49" s="61">
        <v>0</v>
      </c>
      <c r="H49" s="61">
        <f>E49-C49</f>
        <v>-51640.91</v>
      </c>
      <c r="I49" s="72">
        <f t="shared" si="12"/>
        <v>0</v>
      </c>
      <c r="J49" s="64"/>
    </row>
    <row r="50" spans="1:10" ht="21" x14ac:dyDescent="0.2">
      <c r="A50" s="45" t="s">
        <v>89</v>
      </c>
      <c r="B50" s="46" t="s">
        <v>90</v>
      </c>
      <c r="C50" s="61">
        <f>SUM(C51:C67)</f>
        <v>442805.44400000002</v>
      </c>
      <c r="D50" s="61">
        <f>SUM(D51:D67)</f>
        <v>1204313.209</v>
      </c>
      <c r="E50" s="61">
        <f>SUM(E51:E67)</f>
        <v>1344548.8470000001</v>
      </c>
      <c r="F50" s="61">
        <f>SUM(F51:F67)</f>
        <v>1104876.5789999999</v>
      </c>
      <c r="G50" s="61">
        <f>SUM(G51:G67)</f>
        <v>11847.579</v>
      </c>
      <c r="H50" s="61"/>
      <c r="I50" s="61">
        <f>E50-D50</f>
        <v>140235.63800000004</v>
      </c>
      <c r="J50" s="64"/>
    </row>
    <row r="51" spans="1:10" ht="87" customHeight="1" x14ac:dyDescent="0.2">
      <c r="A51" s="78" t="s">
        <v>119</v>
      </c>
      <c r="B51" s="79" t="s">
        <v>121</v>
      </c>
      <c r="C51" s="80">
        <v>142658.44399999999</v>
      </c>
      <c r="D51" s="80">
        <v>135261.46299999999</v>
      </c>
      <c r="E51" s="80"/>
      <c r="F51" s="80"/>
      <c r="G51" s="80"/>
      <c r="H51" s="11">
        <f t="shared" ref="H51:H80" si="13">E51-C51</f>
        <v>-142658.44399999999</v>
      </c>
      <c r="I51" s="73">
        <f t="shared" si="12"/>
        <v>-135261.46299999999</v>
      </c>
      <c r="J51" s="81"/>
    </row>
    <row r="52" spans="1:10" ht="61.5" customHeight="1" x14ac:dyDescent="0.2">
      <c r="A52" s="78" t="s">
        <v>136</v>
      </c>
      <c r="B52" s="79" t="s">
        <v>137</v>
      </c>
      <c r="C52" s="80">
        <v>52755.377999999997</v>
      </c>
      <c r="D52" s="80"/>
      <c r="E52" s="80"/>
      <c r="F52" s="80"/>
      <c r="G52" s="80"/>
      <c r="H52" s="11">
        <f t="shared" ref="H52" si="14">E52-C52</f>
        <v>-52755.377999999997</v>
      </c>
      <c r="I52" s="73">
        <f t="shared" ref="I52" si="15">E52-D52</f>
        <v>0</v>
      </c>
      <c r="J52" s="81"/>
    </row>
    <row r="53" spans="1:10" ht="62.25" customHeight="1" x14ac:dyDescent="0.2">
      <c r="A53" s="78" t="s">
        <v>120</v>
      </c>
      <c r="B53" s="79" t="s">
        <v>122</v>
      </c>
      <c r="C53" s="80">
        <v>36073.180999999997</v>
      </c>
      <c r="D53" s="80">
        <v>22651.806</v>
      </c>
      <c r="E53" s="80"/>
      <c r="F53" s="80"/>
      <c r="G53" s="80"/>
      <c r="H53" s="11">
        <f t="shared" si="13"/>
        <v>-36073.180999999997</v>
      </c>
      <c r="I53" s="73">
        <f t="shared" si="12"/>
        <v>-22651.806</v>
      </c>
      <c r="J53" s="81"/>
    </row>
    <row r="54" spans="1:10" ht="45" x14ac:dyDescent="0.2">
      <c r="A54" s="39" t="s">
        <v>91</v>
      </c>
      <c r="B54" s="49" t="s">
        <v>165</v>
      </c>
      <c r="C54" s="35">
        <v>9173.232</v>
      </c>
      <c r="D54" s="74">
        <v>4032.8530000000001</v>
      </c>
      <c r="E54" s="74">
        <v>2892.2469999999998</v>
      </c>
      <c r="F54" s="74">
        <v>4017.5149999999999</v>
      </c>
      <c r="G54" s="74">
        <v>4021.7139999999999</v>
      </c>
      <c r="H54" s="11">
        <f t="shared" si="13"/>
        <v>-6280.9850000000006</v>
      </c>
      <c r="I54" s="73">
        <f t="shared" si="12"/>
        <v>-1140.6060000000002</v>
      </c>
      <c r="J54" s="81"/>
    </row>
    <row r="55" spans="1:10" ht="51" customHeight="1" x14ac:dyDescent="0.2">
      <c r="A55" s="82" t="s">
        <v>123</v>
      </c>
      <c r="B55" s="79" t="s">
        <v>125</v>
      </c>
      <c r="C55" s="35">
        <v>152688.416</v>
      </c>
      <c r="D55" s="74"/>
      <c r="E55" s="74"/>
      <c r="F55" s="74"/>
      <c r="G55" s="74"/>
      <c r="H55" s="11">
        <f t="shared" si="13"/>
        <v>-152688.416</v>
      </c>
      <c r="I55" s="73">
        <f t="shared" si="12"/>
        <v>0</v>
      </c>
      <c r="J55" s="81"/>
    </row>
    <row r="56" spans="1:10" ht="25.5" customHeight="1" x14ac:dyDescent="0.2">
      <c r="A56" s="82" t="s">
        <v>138</v>
      </c>
      <c r="B56" s="101" t="s">
        <v>140</v>
      </c>
      <c r="C56" s="35"/>
      <c r="D56" s="74">
        <v>207652.60500000001</v>
      </c>
      <c r="E56" s="74"/>
      <c r="F56" s="74"/>
      <c r="G56" s="74"/>
      <c r="H56" s="11">
        <f t="shared" ref="H56:H59" si="16">E56-C56</f>
        <v>0</v>
      </c>
      <c r="I56" s="73">
        <f t="shared" ref="I56:I59" si="17">E56-D56</f>
        <v>-207652.60500000001</v>
      </c>
      <c r="J56" s="81"/>
    </row>
    <row r="57" spans="1:10" ht="61.5" customHeight="1" x14ac:dyDescent="0.2">
      <c r="A57" s="82" t="s">
        <v>196</v>
      </c>
      <c r="B57" s="101" t="s">
        <v>197</v>
      </c>
      <c r="C57" s="35"/>
      <c r="D57" s="74"/>
      <c r="E57" s="74"/>
      <c r="F57" s="74">
        <v>890.10599999999999</v>
      </c>
      <c r="G57" s="74"/>
      <c r="H57" s="11">
        <f t="shared" ref="H57" si="18">E57-C57</f>
        <v>0</v>
      </c>
      <c r="I57" s="73">
        <f t="shared" ref="I57" si="19">E57-D57</f>
        <v>0</v>
      </c>
      <c r="J57" s="81"/>
    </row>
    <row r="58" spans="1:10" ht="36.75" customHeight="1" x14ac:dyDescent="0.2">
      <c r="A58" s="82" t="s">
        <v>164</v>
      </c>
      <c r="B58" s="101" t="s">
        <v>166</v>
      </c>
      <c r="C58" s="108"/>
      <c r="D58" s="85">
        <v>159640.6</v>
      </c>
      <c r="E58" s="85">
        <v>409481.6</v>
      </c>
      <c r="F58" s="85">
        <v>199809</v>
      </c>
      <c r="G58" s="85"/>
      <c r="H58" s="11">
        <f t="shared" si="16"/>
        <v>409481.6</v>
      </c>
      <c r="I58" s="73">
        <f t="shared" si="17"/>
        <v>249840.99999999997</v>
      </c>
      <c r="J58" s="81"/>
    </row>
    <row r="59" spans="1:10" ht="36.75" customHeight="1" x14ac:dyDescent="0.2">
      <c r="A59" s="82" t="s">
        <v>139</v>
      </c>
      <c r="B59" s="101" t="s">
        <v>141</v>
      </c>
      <c r="C59" s="35">
        <v>1505.579</v>
      </c>
      <c r="D59" s="74"/>
      <c r="E59" s="74"/>
      <c r="F59" s="74"/>
      <c r="G59" s="74">
        <v>1800.874</v>
      </c>
      <c r="H59" s="11">
        <f t="shared" si="16"/>
        <v>-1505.579</v>
      </c>
      <c r="I59" s="73">
        <f t="shared" si="17"/>
        <v>0</v>
      </c>
      <c r="J59" s="81"/>
    </row>
    <row r="60" spans="1:10" ht="45" customHeight="1" x14ac:dyDescent="0.2">
      <c r="A60" s="78" t="s">
        <v>124</v>
      </c>
      <c r="B60" s="83" t="s">
        <v>126</v>
      </c>
      <c r="C60" s="35"/>
      <c r="D60" s="74"/>
      <c r="E60" s="74"/>
      <c r="F60" s="74"/>
      <c r="G60" s="74"/>
      <c r="H60" s="11">
        <f t="shared" ref="H60:H63" si="20">E60-C60</f>
        <v>0</v>
      </c>
      <c r="I60" s="73">
        <f t="shared" ref="I60:I63" si="21">E60-D60</f>
        <v>0</v>
      </c>
      <c r="J60" s="81"/>
    </row>
    <row r="61" spans="1:10" ht="24" customHeight="1" x14ac:dyDescent="0.2">
      <c r="A61" s="78" t="s">
        <v>167</v>
      </c>
      <c r="B61" s="109" t="s">
        <v>168</v>
      </c>
      <c r="C61" s="108"/>
      <c r="D61" s="85">
        <v>2176.6</v>
      </c>
      <c r="E61" s="85">
        <v>5225.9459999999999</v>
      </c>
      <c r="F61" s="85">
        <v>3308.9850000000001</v>
      </c>
      <c r="G61" s="85">
        <v>5459.8919999999998</v>
      </c>
      <c r="H61" s="11">
        <f t="shared" si="20"/>
        <v>5225.9459999999999</v>
      </c>
      <c r="I61" s="73">
        <f t="shared" si="21"/>
        <v>3049.346</v>
      </c>
      <c r="J61" s="81"/>
    </row>
    <row r="62" spans="1:10" ht="24.75" customHeight="1" x14ac:dyDescent="0.2">
      <c r="A62" s="78" t="s">
        <v>142</v>
      </c>
      <c r="B62" s="111" t="s">
        <v>144</v>
      </c>
      <c r="C62" s="35">
        <v>227.273</v>
      </c>
      <c r="D62" s="74"/>
      <c r="E62" s="74">
        <v>5696.1670000000004</v>
      </c>
      <c r="F62" s="74"/>
      <c r="G62" s="74"/>
      <c r="H62" s="11">
        <f t="shared" si="20"/>
        <v>5468.8940000000002</v>
      </c>
      <c r="I62" s="73">
        <f t="shared" si="21"/>
        <v>5696.1670000000004</v>
      </c>
      <c r="J62" s="81"/>
    </row>
    <row r="63" spans="1:10" ht="39" customHeight="1" x14ac:dyDescent="0.2">
      <c r="A63" s="78" t="s">
        <v>169</v>
      </c>
      <c r="B63" s="110" t="s">
        <v>170</v>
      </c>
      <c r="C63" s="35"/>
      <c r="D63" s="74">
        <v>43216.785000000003</v>
      </c>
      <c r="E63" s="74">
        <v>571545.95299999998</v>
      </c>
      <c r="F63" s="74">
        <v>894248.45299999998</v>
      </c>
      <c r="G63" s="74"/>
      <c r="H63" s="11">
        <f t="shared" si="20"/>
        <v>571545.95299999998</v>
      </c>
      <c r="I63" s="73">
        <f t="shared" si="21"/>
        <v>528329.16799999995</v>
      </c>
      <c r="J63" s="81"/>
    </row>
    <row r="64" spans="1:10" ht="25.5" customHeight="1" x14ac:dyDescent="0.2">
      <c r="A64" s="78" t="s">
        <v>143</v>
      </c>
      <c r="B64" s="86" t="s">
        <v>145</v>
      </c>
      <c r="C64" s="35">
        <v>8589.7039999999997</v>
      </c>
      <c r="D64" s="74">
        <v>42186.428</v>
      </c>
      <c r="E64" s="74"/>
      <c r="F64" s="74"/>
      <c r="G64" s="74"/>
      <c r="H64" s="11">
        <f t="shared" ref="H64:H65" si="22">E64-C64</f>
        <v>-8589.7039999999997</v>
      </c>
      <c r="I64" s="73">
        <f t="shared" ref="I64:I65" si="23">E64-D64</f>
        <v>-42186.428</v>
      </c>
      <c r="J64" s="81"/>
    </row>
    <row r="65" spans="1:10" ht="24" customHeight="1" x14ac:dyDescent="0.2">
      <c r="A65" s="78" t="s">
        <v>171</v>
      </c>
      <c r="B65" s="86" t="s">
        <v>173</v>
      </c>
      <c r="C65" s="35"/>
      <c r="D65" s="74">
        <v>42019.642999999996</v>
      </c>
      <c r="E65" s="74"/>
      <c r="F65" s="74"/>
      <c r="G65" s="74"/>
      <c r="H65" s="11">
        <f t="shared" si="22"/>
        <v>0</v>
      </c>
      <c r="I65" s="73">
        <f t="shared" si="23"/>
        <v>-42019.642999999996</v>
      </c>
      <c r="J65" s="81"/>
    </row>
    <row r="66" spans="1:10" ht="45" customHeight="1" x14ac:dyDescent="0.2">
      <c r="A66" s="78" t="s">
        <v>172</v>
      </c>
      <c r="B66" s="112" t="s">
        <v>174</v>
      </c>
      <c r="C66" s="35"/>
      <c r="D66" s="74">
        <v>272564.18400000001</v>
      </c>
      <c r="E66" s="74">
        <v>291606.73499999999</v>
      </c>
      <c r="F66" s="74"/>
      <c r="G66" s="74"/>
      <c r="H66" s="11">
        <f t="shared" si="13"/>
        <v>291606.73499999999</v>
      </c>
      <c r="I66" s="73">
        <f t="shared" si="12"/>
        <v>19042.550999999978</v>
      </c>
      <c r="J66" s="81"/>
    </row>
    <row r="67" spans="1:10" x14ac:dyDescent="0.2">
      <c r="A67" s="50" t="s">
        <v>92</v>
      </c>
      <c r="B67" s="51" t="s">
        <v>93</v>
      </c>
      <c r="C67" s="62">
        <f>C68</f>
        <v>39134.237000000001</v>
      </c>
      <c r="D67" s="62">
        <f t="shared" ref="D67:G67" si="24">D68</f>
        <v>272910.24200000003</v>
      </c>
      <c r="E67" s="62">
        <f t="shared" si="24"/>
        <v>58100.199000000001</v>
      </c>
      <c r="F67" s="62">
        <f t="shared" si="24"/>
        <v>2602.52</v>
      </c>
      <c r="G67" s="62">
        <f t="shared" si="24"/>
        <v>565.09899999999993</v>
      </c>
      <c r="H67" s="91">
        <f t="shared" si="13"/>
        <v>18965.962</v>
      </c>
      <c r="I67" s="73">
        <f t="shared" si="12"/>
        <v>-214810.04300000003</v>
      </c>
      <c r="J67" s="64"/>
    </row>
    <row r="68" spans="1:10" x14ac:dyDescent="0.2">
      <c r="A68" s="29" t="s">
        <v>94</v>
      </c>
      <c r="B68" s="52" t="s">
        <v>95</v>
      </c>
      <c r="C68" s="11">
        <f t="shared" ref="C68:E68" si="25">SUM(C70:C80)</f>
        <v>39134.237000000001</v>
      </c>
      <c r="D68" s="11">
        <f t="shared" si="25"/>
        <v>272910.24200000003</v>
      </c>
      <c r="E68" s="11">
        <f t="shared" si="25"/>
        <v>58100.199000000001</v>
      </c>
      <c r="F68" s="11">
        <f>SUM(F70:F80)</f>
        <v>2602.52</v>
      </c>
      <c r="G68" s="11">
        <f>SUM(G70:G80)</f>
        <v>565.09899999999993</v>
      </c>
      <c r="H68" s="11">
        <f t="shared" si="13"/>
        <v>18965.962</v>
      </c>
      <c r="I68" s="73">
        <f t="shared" si="12"/>
        <v>-214810.04300000003</v>
      </c>
      <c r="J68" s="64"/>
    </row>
    <row r="69" spans="1:10" x14ac:dyDescent="0.2">
      <c r="A69" s="53" t="s">
        <v>96</v>
      </c>
      <c r="B69" s="47"/>
      <c r="C69" s="10"/>
      <c r="D69" s="74"/>
      <c r="E69" s="74"/>
      <c r="F69" s="74"/>
      <c r="G69" s="74"/>
      <c r="H69" s="11"/>
      <c r="I69" s="73"/>
      <c r="J69" s="64"/>
    </row>
    <row r="70" spans="1:10" ht="45" x14ac:dyDescent="0.25">
      <c r="A70" s="53" t="s">
        <v>198</v>
      </c>
      <c r="B70" s="54" t="s">
        <v>95</v>
      </c>
      <c r="C70" s="10"/>
      <c r="D70" s="74"/>
      <c r="E70" s="74"/>
      <c r="F70" s="116">
        <v>2038.2619999999999</v>
      </c>
      <c r="G70" s="74"/>
      <c r="H70" s="15">
        <f t="shared" ref="H70" si="26">E70-C70</f>
        <v>0</v>
      </c>
      <c r="I70" s="76">
        <f t="shared" ref="I70" si="27">E70-D70</f>
        <v>0</v>
      </c>
      <c r="J70" s="64"/>
    </row>
    <row r="71" spans="1:10" ht="22.5" x14ac:dyDescent="0.25">
      <c r="A71" s="53" t="s">
        <v>97</v>
      </c>
      <c r="B71" s="54" t="s">
        <v>95</v>
      </c>
      <c r="C71" s="10">
        <v>226.44300000000001</v>
      </c>
      <c r="D71" s="84"/>
      <c r="E71" s="84">
        <v>168.005</v>
      </c>
      <c r="F71" s="84">
        <v>168.005</v>
      </c>
      <c r="G71" s="84">
        <v>168.005</v>
      </c>
      <c r="H71" s="15">
        <f t="shared" si="13"/>
        <v>-58.438000000000017</v>
      </c>
      <c r="I71" s="76">
        <f t="shared" si="12"/>
        <v>168.005</v>
      </c>
      <c r="J71" s="64"/>
    </row>
    <row r="72" spans="1:10" ht="28.5" customHeight="1" x14ac:dyDescent="0.25">
      <c r="A72" s="53" t="s">
        <v>162</v>
      </c>
      <c r="B72" s="54" t="s">
        <v>95</v>
      </c>
      <c r="C72" s="10">
        <v>19646.018</v>
      </c>
      <c r="D72" s="84"/>
      <c r="E72" s="84"/>
      <c r="F72" s="84"/>
      <c r="G72" s="84"/>
      <c r="H72" s="15">
        <f t="shared" si="13"/>
        <v>-19646.018</v>
      </c>
      <c r="I72" s="76">
        <f t="shared" si="12"/>
        <v>0</v>
      </c>
      <c r="J72" s="64"/>
    </row>
    <row r="73" spans="1:10" ht="13.5" x14ac:dyDescent="0.25">
      <c r="A73" s="53" t="s">
        <v>98</v>
      </c>
      <c r="B73" s="54" t="s">
        <v>95</v>
      </c>
      <c r="C73" s="10">
        <v>3387.33</v>
      </c>
      <c r="D73" s="84">
        <v>2247.9520000000002</v>
      </c>
      <c r="E73" s="84">
        <v>1210.2080000000001</v>
      </c>
      <c r="F73" s="84"/>
      <c r="G73" s="84"/>
      <c r="H73" s="15">
        <f t="shared" si="13"/>
        <v>-2177.1219999999998</v>
      </c>
      <c r="I73" s="76">
        <f t="shared" si="12"/>
        <v>-1037.7440000000001</v>
      </c>
      <c r="J73" s="64"/>
    </row>
    <row r="74" spans="1:10" ht="22.5" x14ac:dyDescent="0.25">
      <c r="A74" s="53" t="s">
        <v>146</v>
      </c>
      <c r="B74" s="54" t="s">
        <v>95</v>
      </c>
      <c r="C74" s="10">
        <v>5936.4</v>
      </c>
      <c r="D74" s="84">
        <v>9697.8889999999992</v>
      </c>
      <c r="E74" s="84">
        <v>56013.538999999997</v>
      </c>
      <c r="F74" s="84"/>
      <c r="G74" s="84"/>
      <c r="H74" s="15">
        <f t="shared" si="13"/>
        <v>50077.138999999996</v>
      </c>
      <c r="I74" s="76">
        <f t="shared" si="12"/>
        <v>46315.649999999994</v>
      </c>
      <c r="J74" s="64"/>
    </row>
    <row r="75" spans="1:10" ht="22.5" x14ac:dyDescent="0.25">
      <c r="A75" s="53" t="s">
        <v>147</v>
      </c>
      <c r="B75" s="54" t="s">
        <v>95</v>
      </c>
      <c r="C75" s="10"/>
      <c r="D75" s="84">
        <v>439.16300000000001</v>
      </c>
      <c r="E75" s="84">
        <v>562.947</v>
      </c>
      <c r="F75" s="84">
        <v>396.25299999999999</v>
      </c>
      <c r="G75" s="84">
        <v>397.09399999999999</v>
      </c>
      <c r="H75" s="15">
        <f t="shared" si="13"/>
        <v>562.947</v>
      </c>
      <c r="I75" s="76">
        <f t="shared" si="12"/>
        <v>123.78399999999999</v>
      </c>
      <c r="J75" s="64"/>
    </row>
    <row r="76" spans="1:10" ht="33.75" x14ac:dyDescent="0.25">
      <c r="A76" s="53" t="s">
        <v>148</v>
      </c>
      <c r="B76" s="54" t="s">
        <v>95</v>
      </c>
      <c r="C76" s="10"/>
      <c r="D76" s="84">
        <v>630.5</v>
      </c>
      <c r="E76" s="84">
        <v>145.5</v>
      </c>
      <c r="F76" s="84"/>
      <c r="G76" s="84"/>
      <c r="H76" s="15">
        <f t="shared" si="13"/>
        <v>145.5</v>
      </c>
      <c r="I76" s="76">
        <f t="shared" si="12"/>
        <v>-485</v>
      </c>
      <c r="J76" s="64"/>
    </row>
    <row r="77" spans="1:10" ht="13.5" x14ac:dyDescent="0.25">
      <c r="A77" s="53" t="s">
        <v>175</v>
      </c>
      <c r="B77" s="54" t="s">
        <v>95</v>
      </c>
      <c r="C77" s="10"/>
      <c r="D77" s="84">
        <v>2175.35</v>
      </c>
      <c r="E77" s="84"/>
      <c r="F77" s="84"/>
      <c r="G77" s="84"/>
      <c r="H77" s="15">
        <f t="shared" si="13"/>
        <v>0</v>
      </c>
      <c r="I77" s="76">
        <f t="shared" si="12"/>
        <v>-2175.35</v>
      </c>
      <c r="J77" s="64"/>
    </row>
    <row r="78" spans="1:10" ht="22.5" x14ac:dyDescent="0.25">
      <c r="A78" s="53" t="s">
        <v>99</v>
      </c>
      <c r="B78" s="54" t="s">
        <v>95</v>
      </c>
      <c r="C78" s="10">
        <v>9938.0460000000003</v>
      </c>
      <c r="D78" s="84">
        <v>264.75799999999998</v>
      </c>
      <c r="E78" s="84"/>
      <c r="F78" s="84"/>
      <c r="G78" s="84"/>
      <c r="H78" s="15">
        <f t="shared" si="13"/>
        <v>-9938.0460000000003</v>
      </c>
      <c r="I78" s="76">
        <f t="shared" si="12"/>
        <v>-264.75799999999998</v>
      </c>
      <c r="J78" s="64"/>
    </row>
    <row r="79" spans="1:10" ht="36" customHeight="1" x14ac:dyDescent="0.25">
      <c r="A79" s="113" t="s">
        <v>176</v>
      </c>
      <c r="B79" s="54" t="s">
        <v>95</v>
      </c>
      <c r="C79" s="10"/>
      <c r="D79" s="84">
        <v>247558</v>
      </c>
      <c r="E79" s="84"/>
      <c r="F79" s="84"/>
      <c r="G79" s="84"/>
      <c r="H79" s="15">
        <f t="shared" si="13"/>
        <v>0</v>
      </c>
      <c r="I79" s="76">
        <f t="shared" si="12"/>
        <v>-247558</v>
      </c>
      <c r="J79" s="64"/>
    </row>
    <row r="80" spans="1:10" ht="45" x14ac:dyDescent="0.25">
      <c r="A80" s="113" t="s">
        <v>177</v>
      </c>
      <c r="B80" s="54" t="s">
        <v>95</v>
      </c>
      <c r="C80" s="10"/>
      <c r="D80" s="84">
        <v>9896.6299999999992</v>
      </c>
      <c r="E80" s="84"/>
      <c r="F80" s="84"/>
      <c r="G80" s="84"/>
      <c r="H80" s="15">
        <f t="shared" si="13"/>
        <v>0</v>
      </c>
      <c r="I80" s="76">
        <f t="shared" si="12"/>
        <v>-9896.6299999999992</v>
      </c>
      <c r="J80" s="64"/>
    </row>
    <row r="81" spans="1:10" ht="21" x14ac:dyDescent="0.2">
      <c r="A81" s="45" t="s">
        <v>100</v>
      </c>
      <c r="B81" s="46" t="s">
        <v>101</v>
      </c>
      <c r="C81" s="61">
        <f>C82+SUM(C97:C105)</f>
        <v>671616.60799999989</v>
      </c>
      <c r="D81" s="61">
        <f>D82+SUM(D97:D105)</f>
        <v>791839.18000000017</v>
      </c>
      <c r="E81" s="61">
        <f t="shared" ref="E81:G81" si="28">E82+SUM(E97:E105)</f>
        <v>932212.91500000004</v>
      </c>
      <c r="F81" s="61">
        <f t="shared" si="28"/>
        <v>974854.25400000007</v>
      </c>
      <c r="G81" s="61">
        <f t="shared" si="28"/>
        <v>1026288.9600000002</v>
      </c>
      <c r="H81" s="61">
        <f>E81-C81</f>
        <v>260596.30700000015</v>
      </c>
      <c r="I81" s="61">
        <f>I82+I97+I98+I99+I105</f>
        <v>133513.56799999994</v>
      </c>
      <c r="J81" s="64"/>
    </row>
    <row r="82" spans="1:10" ht="22.5" x14ac:dyDescent="0.2">
      <c r="A82" s="29" t="s">
        <v>132</v>
      </c>
      <c r="B82" s="52" t="s">
        <v>102</v>
      </c>
      <c r="C82" s="11">
        <f>SUM(C83:C96)</f>
        <v>593853.13699999987</v>
      </c>
      <c r="D82" s="11">
        <f>SUM(D83:D96)</f>
        <v>732637.41900000011</v>
      </c>
      <c r="E82" s="11">
        <f>SUM(E83:E96)</f>
        <v>863976.59700000007</v>
      </c>
      <c r="F82" s="11">
        <f>SUM(F83:F96)</f>
        <v>905926.00100000005</v>
      </c>
      <c r="G82" s="11">
        <f>SUM(G83:G96)</f>
        <v>956667.19900000014</v>
      </c>
      <c r="H82" s="11">
        <f t="shared" ref="H82:H105" si="29">E82-C82</f>
        <v>270123.4600000002</v>
      </c>
      <c r="I82" s="73">
        <f t="shared" si="12"/>
        <v>131339.17799999996</v>
      </c>
      <c r="J82" s="64"/>
    </row>
    <row r="83" spans="1:10" ht="45" x14ac:dyDescent="0.25">
      <c r="A83" s="53" t="s">
        <v>103</v>
      </c>
      <c r="B83" s="54" t="s">
        <v>102</v>
      </c>
      <c r="C83" s="10">
        <v>345544.21100000001</v>
      </c>
      <c r="D83" s="84">
        <v>434002.80499999999</v>
      </c>
      <c r="E83" s="117">
        <v>525578.027</v>
      </c>
      <c r="F83" s="117">
        <v>562585.40099999995</v>
      </c>
      <c r="G83" s="117">
        <v>598043.728</v>
      </c>
      <c r="H83" s="15">
        <f t="shared" si="29"/>
        <v>180033.81599999999</v>
      </c>
      <c r="I83" s="76">
        <f t="shared" si="12"/>
        <v>91575.222000000009</v>
      </c>
      <c r="J83" s="64"/>
    </row>
    <row r="84" spans="1:10" ht="22.5" x14ac:dyDescent="0.25">
      <c r="A84" s="53" t="s">
        <v>199</v>
      </c>
      <c r="B84" s="54" t="s">
        <v>102</v>
      </c>
      <c r="C84" s="10">
        <v>0</v>
      </c>
      <c r="D84" s="84">
        <v>3.387</v>
      </c>
      <c r="E84" s="117">
        <v>3.387</v>
      </c>
      <c r="F84" s="117">
        <v>3.387</v>
      </c>
      <c r="G84" s="117">
        <v>3.387</v>
      </c>
      <c r="H84" s="15">
        <f t="shared" si="29"/>
        <v>3.387</v>
      </c>
      <c r="I84" s="76">
        <f t="shared" si="12"/>
        <v>0</v>
      </c>
      <c r="J84" s="64"/>
    </row>
    <row r="85" spans="1:10" ht="33.75" x14ac:dyDescent="0.25">
      <c r="A85" s="53" t="s">
        <v>104</v>
      </c>
      <c r="B85" s="54" t="s">
        <v>102</v>
      </c>
      <c r="C85" s="10">
        <v>2250.848</v>
      </c>
      <c r="D85" s="84">
        <v>1878.348</v>
      </c>
      <c r="E85" s="117">
        <v>3072.0749999999998</v>
      </c>
      <c r="F85" s="117">
        <v>2306.5819999999999</v>
      </c>
      <c r="G85" s="117">
        <v>2306.5819999999999</v>
      </c>
      <c r="H85" s="15">
        <f t="shared" si="29"/>
        <v>821.22699999999986</v>
      </c>
      <c r="I85" s="76">
        <f t="shared" si="12"/>
        <v>1193.7269999999999</v>
      </c>
      <c r="J85" s="64"/>
    </row>
    <row r="86" spans="1:10" ht="33.75" x14ac:dyDescent="0.25">
      <c r="A86" s="53" t="s">
        <v>105</v>
      </c>
      <c r="B86" s="54" t="s">
        <v>102</v>
      </c>
      <c r="C86" s="10">
        <v>162818.67600000001</v>
      </c>
      <c r="D86" s="84">
        <v>195895.95</v>
      </c>
      <c r="E86" s="117">
        <v>217869.774</v>
      </c>
      <c r="F86" s="117">
        <v>232668.033</v>
      </c>
      <c r="G86" s="117">
        <v>246656.01</v>
      </c>
      <c r="H86" s="15">
        <f t="shared" si="29"/>
        <v>55051.097999999998</v>
      </c>
      <c r="I86" s="76">
        <f t="shared" si="12"/>
        <v>21973.823999999993</v>
      </c>
      <c r="J86" s="64"/>
    </row>
    <row r="87" spans="1:10" ht="22.5" x14ac:dyDescent="0.25">
      <c r="A87" s="53" t="s">
        <v>163</v>
      </c>
      <c r="B87" s="54" t="s">
        <v>102</v>
      </c>
      <c r="C87" s="10">
        <v>9301.5499999999993</v>
      </c>
      <c r="D87" s="84">
        <v>7818.3</v>
      </c>
      <c r="E87" s="117">
        <v>12672.65</v>
      </c>
      <c r="F87" s="117">
        <v>12672.65</v>
      </c>
      <c r="G87" s="117">
        <v>12672.65</v>
      </c>
      <c r="H87" s="15">
        <f t="shared" si="29"/>
        <v>3371.1000000000004</v>
      </c>
      <c r="I87" s="76">
        <f t="shared" si="12"/>
        <v>4854.3499999999995</v>
      </c>
      <c r="J87" s="64"/>
    </row>
    <row r="88" spans="1:10" ht="22.5" x14ac:dyDescent="0.25">
      <c r="A88" s="53" t="s">
        <v>106</v>
      </c>
      <c r="B88" s="54" t="s">
        <v>102</v>
      </c>
      <c r="C88" s="10">
        <v>6200</v>
      </c>
      <c r="D88" s="84">
        <v>4160</v>
      </c>
      <c r="E88" s="117">
        <v>7840</v>
      </c>
      <c r="F88" s="117">
        <v>4160</v>
      </c>
      <c r="G88" s="117">
        <v>4160</v>
      </c>
      <c r="H88" s="15">
        <f t="shared" si="29"/>
        <v>1640</v>
      </c>
      <c r="I88" s="76">
        <f t="shared" si="12"/>
        <v>3680</v>
      </c>
      <c r="J88" s="64"/>
    </row>
    <row r="89" spans="1:10" ht="22.5" x14ac:dyDescent="0.25">
      <c r="A89" s="53" t="s">
        <v>107</v>
      </c>
      <c r="B89" s="54" t="s">
        <v>102</v>
      </c>
      <c r="C89" s="10">
        <v>801.97699999999998</v>
      </c>
      <c r="D89" s="84">
        <v>830.90899999999999</v>
      </c>
      <c r="E89" s="118">
        <v>864.53300000000002</v>
      </c>
      <c r="F89" s="118">
        <v>905.39</v>
      </c>
      <c r="G89" s="118">
        <v>939.00599999999997</v>
      </c>
      <c r="H89" s="15">
        <f t="shared" si="29"/>
        <v>62.55600000000004</v>
      </c>
      <c r="I89" s="76">
        <f t="shared" si="12"/>
        <v>33.624000000000024</v>
      </c>
      <c r="J89" s="64"/>
    </row>
    <row r="90" spans="1:10" ht="22.5" x14ac:dyDescent="0.25">
      <c r="A90" s="53" t="s">
        <v>178</v>
      </c>
      <c r="B90" s="54" t="s">
        <v>102</v>
      </c>
      <c r="C90" s="10"/>
      <c r="D90" s="10">
        <v>2085.1010000000001</v>
      </c>
      <c r="E90" s="117">
        <v>2085.1010000000001</v>
      </c>
      <c r="F90" s="117">
        <v>571.54600000000005</v>
      </c>
      <c r="G90" s="117">
        <v>571.54600000000005</v>
      </c>
      <c r="H90" s="15">
        <f t="shared" si="29"/>
        <v>2085.1010000000001</v>
      </c>
      <c r="I90" s="76">
        <f t="shared" si="12"/>
        <v>0</v>
      </c>
      <c r="J90" s="64"/>
    </row>
    <row r="91" spans="1:10" ht="45" x14ac:dyDescent="0.25">
      <c r="A91" s="53" t="s">
        <v>108</v>
      </c>
      <c r="B91" s="54" t="s">
        <v>102</v>
      </c>
      <c r="C91" s="10">
        <v>985.63199999999995</v>
      </c>
      <c r="D91" s="84">
        <v>20382.633000000002</v>
      </c>
      <c r="E91" s="117">
        <v>18519.072</v>
      </c>
      <c r="F91" s="117">
        <v>18519.072</v>
      </c>
      <c r="G91" s="117">
        <v>18519.072</v>
      </c>
      <c r="H91" s="15">
        <f t="shared" si="29"/>
        <v>17533.439999999999</v>
      </c>
      <c r="I91" s="76">
        <f t="shared" si="12"/>
        <v>-1863.5610000000015</v>
      </c>
      <c r="J91" s="64"/>
    </row>
    <row r="92" spans="1:10" ht="56.25" x14ac:dyDescent="0.25">
      <c r="A92" s="53" t="s">
        <v>109</v>
      </c>
      <c r="B92" s="54" t="s">
        <v>102</v>
      </c>
      <c r="C92" s="10">
        <v>2.8000000000000001E-2</v>
      </c>
      <c r="D92" s="84">
        <v>5.0000000000000001E-3</v>
      </c>
      <c r="E92" s="117">
        <v>1.2999999999999999E-2</v>
      </c>
      <c r="F92" s="117">
        <v>1.4E-2</v>
      </c>
      <c r="G92" s="117">
        <v>1.4999999999999999E-2</v>
      </c>
      <c r="H92" s="15">
        <f t="shared" si="29"/>
        <v>-1.5000000000000001E-2</v>
      </c>
      <c r="I92" s="76">
        <f t="shared" si="12"/>
        <v>8.0000000000000002E-3</v>
      </c>
      <c r="J92" s="64"/>
    </row>
    <row r="93" spans="1:10" ht="33.75" x14ac:dyDescent="0.25">
      <c r="A93" s="53" t="s">
        <v>110</v>
      </c>
      <c r="B93" s="54" t="s">
        <v>183</v>
      </c>
      <c r="C93" s="10">
        <v>32888.199999999997</v>
      </c>
      <c r="D93" s="84">
        <v>33230.75</v>
      </c>
      <c r="E93" s="118">
        <v>33790.9</v>
      </c>
      <c r="F93" s="118">
        <v>33790.9</v>
      </c>
      <c r="G93" s="118">
        <v>33790.9</v>
      </c>
      <c r="H93" s="15">
        <f t="shared" si="29"/>
        <v>902.70000000000437</v>
      </c>
      <c r="I93" s="76">
        <f t="shared" ref="I93:I95" si="30">E93-D93</f>
        <v>560.15000000000146</v>
      </c>
      <c r="J93" s="64"/>
    </row>
    <row r="94" spans="1:10" ht="22.5" x14ac:dyDescent="0.25">
      <c r="A94" s="53" t="s">
        <v>127</v>
      </c>
      <c r="B94" s="54" t="s">
        <v>102</v>
      </c>
      <c r="C94" s="10">
        <v>3765.0059999999999</v>
      </c>
      <c r="D94" s="84">
        <v>3900.4369999999999</v>
      </c>
      <c r="E94" s="117">
        <v>4057.8330000000001</v>
      </c>
      <c r="F94" s="117">
        <v>4249.0820000000003</v>
      </c>
      <c r="G94" s="117">
        <v>4406.4380000000001</v>
      </c>
      <c r="H94" s="15">
        <f t="shared" si="29"/>
        <v>292.82700000000023</v>
      </c>
      <c r="I94" s="76">
        <f t="shared" si="30"/>
        <v>157.39600000000019</v>
      </c>
      <c r="J94" s="64"/>
    </row>
    <row r="95" spans="1:10" ht="45" x14ac:dyDescent="0.25">
      <c r="A95" s="53" t="s">
        <v>179</v>
      </c>
      <c r="B95" s="54" t="s">
        <v>183</v>
      </c>
      <c r="C95" s="10">
        <v>29297.008999999998</v>
      </c>
      <c r="D95" s="84">
        <v>28448.794000000002</v>
      </c>
      <c r="E95" s="117">
        <v>37485.298999999999</v>
      </c>
      <c r="F95" s="117">
        <v>33350.493000000002</v>
      </c>
      <c r="G95" s="117">
        <v>34448.675999999999</v>
      </c>
      <c r="H95" s="15">
        <f t="shared" ref="H95" si="31">E95-C95</f>
        <v>8188.2900000000009</v>
      </c>
      <c r="I95" s="76">
        <f t="shared" si="30"/>
        <v>9036.5049999999974</v>
      </c>
      <c r="J95" s="64"/>
    </row>
    <row r="96" spans="1:10" ht="101.25" x14ac:dyDescent="0.25">
      <c r="A96" s="53" t="s">
        <v>180</v>
      </c>
      <c r="B96" s="54" t="s">
        <v>183</v>
      </c>
      <c r="C96" s="10">
        <v>0</v>
      </c>
      <c r="D96" s="84">
        <v>0</v>
      </c>
      <c r="E96" s="117">
        <v>137.93299999999999</v>
      </c>
      <c r="F96" s="117">
        <v>143.45099999999999</v>
      </c>
      <c r="G96" s="117">
        <v>149.18899999999999</v>
      </c>
      <c r="H96" s="15">
        <f t="shared" si="29"/>
        <v>137.93299999999999</v>
      </c>
      <c r="I96" s="76">
        <f t="shared" si="12"/>
        <v>137.93299999999999</v>
      </c>
      <c r="J96" s="64"/>
    </row>
    <row r="97" spans="1:10" ht="54" customHeight="1" x14ac:dyDescent="0.2">
      <c r="A97" s="48" t="s">
        <v>111</v>
      </c>
      <c r="B97" s="49" t="s">
        <v>184</v>
      </c>
      <c r="C97" s="35">
        <v>8004.8069999999998</v>
      </c>
      <c r="D97" s="85">
        <v>12704.591</v>
      </c>
      <c r="E97" s="119">
        <v>14373.423000000001</v>
      </c>
      <c r="F97" s="119">
        <v>14948.736999999999</v>
      </c>
      <c r="G97" s="119">
        <v>15542.914000000001</v>
      </c>
      <c r="H97" s="11">
        <f t="shared" si="29"/>
        <v>6368.6160000000009</v>
      </c>
      <c r="I97" s="73">
        <f t="shared" si="12"/>
        <v>1668.8320000000003</v>
      </c>
      <c r="J97" s="64"/>
    </row>
    <row r="98" spans="1:10" ht="45" x14ac:dyDescent="0.2">
      <c r="A98" s="102" t="s">
        <v>149</v>
      </c>
      <c r="B98" s="49" t="s">
        <v>185</v>
      </c>
      <c r="C98" s="35">
        <v>40777.493999999999</v>
      </c>
      <c r="D98" s="85">
        <v>16173.681</v>
      </c>
      <c r="E98" s="119">
        <v>17046.36</v>
      </c>
      <c r="F98" s="119">
        <v>17046.36</v>
      </c>
      <c r="G98" s="119">
        <v>17046.36</v>
      </c>
      <c r="H98" s="11">
        <f t="shared" si="29"/>
        <v>-23731.133999999998</v>
      </c>
      <c r="I98" s="73">
        <f t="shared" si="12"/>
        <v>872.67900000000009</v>
      </c>
      <c r="J98" s="64"/>
    </row>
    <row r="99" spans="1:10" ht="45" x14ac:dyDescent="0.2">
      <c r="A99" s="48" t="s">
        <v>112</v>
      </c>
      <c r="B99" s="49" t="s">
        <v>186</v>
      </c>
      <c r="C99" s="35">
        <v>58.292000000000002</v>
      </c>
      <c r="D99" s="85">
        <v>390.28699999999998</v>
      </c>
      <c r="E99" s="120">
        <v>23.166</v>
      </c>
      <c r="F99" s="120">
        <v>20.59</v>
      </c>
      <c r="G99" s="120">
        <v>20.59</v>
      </c>
      <c r="H99" s="11">
        <f t="shared" si="29"/>
        <v>-35.126000000000005</v>
      </c>
      <c r="I99" s="73">
        <f t="shared" si="12"/>
        <v>-367.12099999999998</v>
      </c>
      <c r="J99" s="64"/>
    </row>
    <row r="100" spans="1:10" ht="39" customHeight="1" x14ac:dyDescent="0.2">
      <c r="A100" s="87" t="s">
        <v>130</v>
      </c>
      <c r="B100" s="49" t="s">
        <v>187</v>
      </c>
      <c r="C100" s="35">
        <v>868.85799999999995</v>
      </c>
      <c r="D100" s="85">
        <v>0</v>
      </c>
      <c r="E100" s="121">
        <v>0</v>
      </c>
      <c r="F100" s="121">
        <v>0</v>
      </c>
      <c r="G100" s="121">
        <v>0</v>
      </c>
      <c r="H100" s="11">
        <f t="shared" si="29"/>
        <v>-868.85799999999995</v>
      </c>
      <c r="I100" s="73">
        <f t="shared" si="12"/>
        <v>0</v>
      </c>
      <c r="J100" s="64"/>
    </row>
    <row r="101" spans="1:10" ht="56.25" x14ac:dyDescent="0.2">
      <c r="A101" s="88" t="s">
        <v>131</v>
      </c>
      <c r="B101" s="49" t="s">
        <v>188</v>
      </c>
      <c r="C101" s="35">
        <v>22955.1</v>
      </c>
      <c r="D101" s="85">
        <v>24942.400000000001</v>
      </c>
      <c r="E101" s="119">
        <v>31616.6</v>
      </c>
      <c r="F101" s="119">
        <v>31616.6</v>
      </c>
      <c r="G101" s="119">
        <v>31616.6</v>
      </c>
      <c r="H101" s="11">
        <f t="shared" si="29"/>
        <v>8661.5</v>
      </c>
      <c r="I101" s="73">
        <f t="shared" si="12"/>
        <v>6674.1999999999971</v>
      </c>
      <c r="J101" s="64"/>
    </row>
    <row r="102" spans="1:10" ht="29.25" customHeight="1" x14ac:dyDescent="0.2">
      <c r="A102" s="88" t="s">
        <v>150</v>
      </c>
      <c r="B102" s="49" t="s">
        <v>189</v>
      </c>
      <c r="C102" s="35">
        <v>579.78399999999999</v>
      </c>
      <c r="D102" s="85">
        <v>0</v>
      </c>
      <c r="E102" s="121">
        <v>0</v>
      </c>
      <c r="F102" s="121">
        <v>0</v>
      </c>
      <c r="G102" s="121">
        <v>0</v>
      </c>
      <c r="H102" s="11">
        <f t="shared" ref="H102:H104" si="32">E102-C102</f>
        <v>-579.78399999999999</v>
      </c>
      <c r="I102" s="73">
        <f t="shared" ref="I102:I104" si="33">E102-D102</f>
        <v>0</v>
      </c>
      <c r="J102" s="64"/>
    </row>
    <row r="103" spans="1:10" ht="27.75" customHeight="1" x14ac:dyDescent="0.2">
      <c r="A103" s="48" t="s">
        <v>113</v>
      </c>
      <c r="B103" s="49" t="s">
        <v>190</v>
      </c>
      <c r="C103" s="35">
        <v>2092.788</v>
      </c>
      <c r="D103" s="85">
        <v>2363.12</v>
      </c>
      <c r="E103" s="120">
        <v>2282.2979999999998</v>
      </c>
      <c r="F103" s="120">
        <v>2282.2979999999998</v>
      </c>
      <c r="G103" s="120">
        <v>2282.2979999999998</v>
      </c>
      <c r="H103" s="11">
        <f t="shared" ref="H103" si="34">E103-C103</f>
        <v>189.50999999999976</v>
      </c>
      <c r="I103" s="73">
        <f t="shared" ref="I103" si="35">E103-D103</f>
        <v>-80.822000000000116</v>
      </c>
      <c r="J103" s="64"/>
    </row>
    <row r="104" spans="1:10" ht="22.5" x14ac:dyDescent="0.2">
      <c r="A104" s="88" t="s">
        <v>151</v>
      </c>
      <c r="B104" s="49" t="s">
        <v>191</v>
      </c>
      <c r="C104" s="35">
        <v>2018</v>
      </c>
      <c r="D104" s="85">
        <v>2097.3130000000001</v>
      </c>
      <c r="E104" s="119">
        <v>2364.1019999999999</v>
      </c>
      <c r="F104" s="119">
        <v>2483.299</v>
      </c>
      <c r="G104" s="119">
        <v>2582.63</v>
      </c>
      <c r="H104" s="11">
        <f t="shared" si="32"/>
        <v>346.10199999999986</v>
      </c>
      <c r="I104" s="73">
        <f t="shared" si="33"/>
        <v>266.78899999999976</v>
      </c>
      <c r="J104" s="64"/>
    </row>
    <row r="105" spans="1:10" ht="22.5" x14ac:dyDescent="0.2">
      <c r="A105" s="48" t="s">
        <v>152</v>
      </c>
      <c r="B105" s="49" t="s">
        <v>192</v>
      </c>
      <c r="C105" s="35">
        <v>408.34800000000001</v>
      </c>
      <c r="D105" s="85">
        <v>530.36900000000003</v>
      </c>
      <c r="E105" s="119">
        <v>530.36900000000003</v>
      </c>
      <c r="F105" s="119">
        <v>530.36900000000003</v>
      </c>
      <c r="G105" s="119">
        <v>530.36900000000003</v>
      </c>
      <c r="H105" s="11">
        <f t="shared" si="29"/>
        <v>122.02100000000002</v>
      </c>
      <c r="I105" s="73">
        <f t="shared" si="12"/>
        <v>0</v>
      </c>
      <c r="J105" s="64"/>
    </row>
    <row r="106" spans="1:10" x14ac:dyDescent="0.2">
      <c r="A106" s="45" t="s">
        <v>114</v>
      </c>
      <c r="B106" s="46" t="s">
        <v>115</v>
      </c>
      <c r="C106" s="61">
        <f>SUM(C107:C109)</f>
        <v>132931.43299999999</v>
      </c>
      <c r="D106" s="61">
        <f>SUM(D107:D109)</f>
        <v>163602.85200000001</v>
      </c>
      <c r="E106" s="61">
        <f>SUM(E107:E109)</f>
        <v>137250</v>
      </c>
      <c r="F106" s="61">
        <f>SUM(F107:F109)</f>
        <v>137250</v>
      </c>
      <c r="G106" s="61">
        <f>SUM(G107:G109)</f>
        <v>137250</v>
      </c>
      <c r="H106" s="61">
        <f>E106-C106</f>
        <v>4318.56700000001</v>
      </c>
      <c r="I106" s="61">
        <f>SUM(I108:I109)</f>
        <v>-20167.452000000005</v>
      </c>
      <c r="J106" s="64"/>
    </row>
    <row r="107" spans="1:10" ht="45" x14ac:dyDescent="0.2">
      <c r="A107" s="114" t="s">
        <v>181</v>
      </c>
      <c r="B107" s="115" t="s">
        <v>182</v>
      </c>
      <c r="C107" s="85">
        <v>0</v>
      </c>
      <c r="D107" s="80">
        <v>6653.4</v>
      </c>
      <c r="E107" s="85">
        <v>0</v>
      </c>
      <c r="F107" s="85">
        <v>0</v>
      </c>
      <c r="G107" s="85">
        <v>0</v>
      </c>
      <c r="H107" s="11">
        <f t="shared" ref="H107" si="36">E107-C107</f>
        <v>0</v>
      </c>
      <c r="I107" s="73"/>
      <c r="J107" s="64"/>
    </row>
    <row r="108" spans="1:10" ht="45" x14ac:dyDescent="0.2">
      <c r="A108" s="48" t="s">
        <v>128</v>
      </c>
      <c r="B108" s="86" t="s">
        <v>193</v>
      </c>
      <c r="C108" s="35">
        <v>24931.433000000001</v>
      </c>
      <c r="D108" s="85">
        <v>28782</v>
      </c>
      <c r="E108" s="122">
        <v>29250</v>
      </c>
      <c r="F108" s="122">
        <v>29250</v>
      </c>
      <c r="G108" s="122">
        <v>29250</v>
      </c>
      <c r="H108" s="11">
        <f t="shared" ref="H108:H109" si="37">E108-C108</f>
        <v>4318.5669999999991</v>
      </c>
      <c r="I108" s="73"/>
      <c r="J108" s="64"/>
    </row>
    <row r="109" spans="1:10" ht="51" customHeight="1" x14ac:dyDescent="0.2">
      <c r="A109" s="48" t="s">
        <v>129</v>
      </c>
      <c r="B109" s="86" t="s">
        <v>194</v>
      </c>
      <c r="C109" s="35">
        <v>108000</v>
      </c>
      <c r="D109" s="85">
        <v>128167.452</v>
      </c>
      <c r="E109" s="122">
        <v>108000</v>
      </c>
      <c r="F109" s="122">
        <v>108000</v>
      </c>
      <c r="G109" s="122">
        <v>108000</v>
      </c>
      <c r="H109" s="11">
        <f t="shared" si="37"/>
        <v>0</v>
      </c>
      <c r="I109" s="73">
        <f t="shared" si="12"/>
        <v>-20167.452000000005</v>
      </c>
      <c r="J109" s="64"/>
    </row>
    <row r="110" spans="1:10" ht="27" customHeight="1" x14ac:dyDescent="0.2">
      <c r="A110" s="106" t="s">
        <v>154</v>
      </c>
      <c r="B110" s="105" t="s">
        <v>153</v>
      </c>
      <c r="C110" s="103">
        <v>192.1</v>
      </c>
      <c r="D110" s="104">
        <v>1130</v>
      </c>
      <c r="E110" s="104">
        <v>0</v>
      </c>
      <c r="F110" s="104">
        <v>0</v>
      </c>
      <c r="G110" s="104">
        <v>0</v>
      </c>
      <c r="H110" s="103">
        <f>E110-C110</f>
        <v>-192.1</v>
      </c>
      <c r="I110" s="123">
        <f t="shared" ref="I110" si="38">E110-D110</f>
        <v>-1130</v>
      </c>
      <c r="J110" s="64"/>
    </row>
    <row r="111" spans="1:10" ht="51" x14ac:dyDescent="0.2">
      <c r="A111" s="55" t="s">
        <v>116</v>
      </c>
      <c r="B111" s="56" t="s">
        <v>117</v>
      </c>
      <c r="C111" s="61">
        <v>-773.00099999999998</v>
      </c>
      <c r="D111" s="75"/>
      <c r="E111" s="75"/>
      <c r="F111" s="75"/>
      <c r="G111" s="75"/>
      <c r="H111" s="61">
        <f>E111-C111</f>
        <v>773.00099999999998</v>
      </c>
      <c r="I111" s="72">
        <f t="shared" si="12"/>
        <v>0</v>
      </c>
      <c r="J111" s="64"/>
    </row>
    <row r="112" spans="1:10" ht="15.75" x14ac:dyDescent="0.25">
      <c r="A112" s="57" t="s">
        <v>1</v>
      </c>
      <c r="B112" s="58" t="s">
        <v>2</v>
      </c>
      <c r="C112" s="63">
        <f>C8+C47</f>
        <v>1905870.4639999999</v>
      </c>
      <c r="D112" s="63">
        <f>D8+D47</f>
        <v>2900761.1760000004</v>
      </c>
      <c r="E112" s="63">
        <f>E8+E47</f>
        <v>3143471.2220000001</v>
      </c>
      <c r="F112" s="63">
        <f>F8+F47</f>
        <v>3003076.2930000001</v>
      </c>
      <c r="G112" s="63">
        <f>G8+G47</f>
        <v>2023230.9990000003</v>
      </c>
      <c r="H112" s="63">
        <f>E112-C112</f>
        <v>1237600.7580000001</v>
      </c>
      <c r="I112" s="77">
        <f t="shared" si="12"/>
        <v>242710.04599999962</v>
      </c>
      <c r="J112" s="64"/>
    </row>
  </sheetData>
  <mergeCells count="10">
    <mergeCell ref="A9:B9"/>
    <mergeCell ref="A22:B22"/>
    <mergeCell ref="D5:D6"/>
    <mergeCell ref="F5:G5"/>
    <mergeCell ref="A3:J3"/>
    <mergeCell ref="J5:J6"/>
    <mergeCell ref="A5:A6"/>
    <mergeCell ref="B5:B6"/>
    <mergeCell ref="C5:C6"/>
    <mergeCell ref="E5:E6"/>
  </mergeCells>
  <phoneticPr fontId="10" type="noConversion"/>
  <pageMargins left="0.47244094488188981" right="0.23622047244094491" top="0.27559055118110237" bottom="0.23622047244094491" header="0.35433070866141736" footer="0.23622047244094491"/>
  <pageSetup paperSize="9" scale="63" fitToHeight="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Доходы в отчет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BIT-Vlad</dc:creator>
  <cp:lastModifiedBy>Elena</cp:lastModifiedBy>
  <cp:lastPrinted>2020-11-13T05:58:51Z</cp:lastPrinted>
  <dcterms:created xsi:type="dcterms:W3CDTF">2006-05-17T06:54:36Z</dcterms:created>
  <dcterms:modified xsi:type="dcterms:W3CDTF">2022-11-09T01:26:54Z</dcterms:modified>
</cp:coreProperties>
</file>